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uersuch\Downloads\"/>
    </mc:Choice>
  </mc:AlternateContent>
  <xr:revisionPtr revIDLastSave="0" documentId="13_ncr:1_{0F5AFF86-BB9F-42C4-9647-C71143A565C7}" xr6:coauthVersionLast="47" xr6:coauthVersionMax="47" xr10:uidLastSave="{00000000-0000-0000-0000-000000000000}"/>
  <bookViews>
    <workbookView xWindow="-110" yWindow="-110" windowWidth="19420" windowHeight="11500" xr2:uid="{587635D4-186E-4D1C-AEE6-FE1BBFB50EBE}"/>
  </bookViews>
  <sheets>
    <sheet name="Barcelona" sheetId="3" r:id="rId1"/>
    <sheet name="2025 - Intensiva estiu" sheetId="5" state="hidden" r:id="rId2"/>
    <sheet name="2025 - Intensiva no lectiu" sheetId="7" state="hidden" r:id="rId3"/>
  </sheets>
  <definedNames>
    <definedName name="_xlnm.Print_Area" localSheetId="0">Barcelona!$B$4:$X$48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F8" i="3" l="1"/>
  <c r="AE9" i="3"/>
  <c r="AE8" i="3"/>
  <c r="AQ7" i="5"/>
  <c r="AN8" i="5"/>
  <c r="AJ69" i="5"/>
  <c r="AJ7" i="5"/>
  <c r="AB47" i="5"/>
  <c r="AA47" i="5"/>
  <c r="AH36" i="5"/>
  <c r="AH37" i="5"/>
  <c r="AH38" i="5"/>
  <c r="AH39" i="5"/>
  <c r="AH40" i="5"/>
  <c r="AH41" i="5"/>
  <c r="AH42" i="5"/>
  <c r="AH43" i="5"/>
  <c r="AH44" i="5"/>
  <c r="AH45" i="5"/>
  <c r="AH46" i="5"/>
  <c r="AH35" i="5"/>
  <c r="AH64" i="5"/>
  <c r="AH65" i="5"/>
  <c r="AH66" i="5"/>
  <c r="AH67" i="5"/>
  <c r="AH68" i="5"/>
  <c r="AH69" i="5"/>
  <c r="AH70" i="5"/>
  <c r="AH71" i="5"/>
  <c r="AH72" i="5"/>
  <c r="AH73" i="5"/>
  <c r="AH74" i="5"/>
  <c r="AH63" i="5"/>
  <c r="AC19" i="7"/>
  <c r="AH36" i="7"/>
  <c r="AH37" i="7"/>
  <c r="AH38" i="7"/>
  <c r="AH39" i="7"/>
  <c r="AH40" i="7"/>
  <c r="AH41" i="7"/>
  <c r="AH42" i="7"/>
  <c r="AH43" i="7"/>
  <c r="AH44" i="7"/>
  <c r="AH45" i="7"/>
  <c r="AH46" i="7"/>
  <c r="AH35" i="7"/>
  <c r="AB103" i="7"/>
  <c r="AA103" i="7"/>
  <c r="AB75" i="7"/>
  <c r="AA75" i="7"/>
  <c r="AB47" i="7"/>
  <c r="AA47" i="7"/>
  <c r="AD105" i="7"/>
  <c r="AH102" i="7"/>
  <c r="AG102" i="7"/>
  <c r="AE102" i="7"/>
  <c r="AD102" i="7"/>
  <c r="AJ102" i="7" s="1"/>
  <c r="AC102" i="7"/>
  <c r="AH101" i="7"/>
  <c r="AG101" i="7"/>
  <c r="AE101" i="7"/>
  <c r="AD101" i="7"/>
  <c r="AJ101" i="7" s="1"/>
  <c r="AC101" i="7"/>
  <c r="AH100" i="7"/>
  <c r="AG100" i="7"/>
  <c r="AE100" i="7"/>
  <c r="AD100" i="7"/>
  <c r="AJ100" i="7" s="1"/>
  <c r="AC100" i="7"/>
  <c r="AH99" i="7"/>
  <c r="AG99" i="7"/>
  <c r="AE99" i="7"/>
  <c r="AD99" i="7"/>
  <c r="AJ99" i="7" s="1"/>
  <c r="AC99" i="7"/>
  <c r="AH98" i="7"/>
  <c r="AG98" i="7"/>
  <c r="AE98" i="7"/>
  <c r="AD98" i="7"/>
  <c r="AJ98" i="7" s="1"/>
  <c r="AC98" i="7"/>
  <c r="AH97" i="7"/>
  <c r="AG97" i="7"/>
  <c r="AE97" i="7"/>
  <c r="AD97" i="7"/>
  <c r="AJ97" i="7" s="1"/>
  <c r="AC97" i="7"/>
  <c r="AH96" i="7"/>
  <c r="AG96" i="7"/>
  <c r="AE96" i="7"/>
  <c r="AD96" i="7"/>
  <c r="AJ96" i="7" s="1"/>
  <c r="AC96" i="7"/>
  <c r="AH95" i="7"/>
  <c r="AG95" i="7"/>
  <c r="AE95" i="7"/>
  <c r="AD95" i="7"/>
  <c r="AJ95" i="7" s="1"/>
  <c r="AC95" i="7"/>
  <c r="AH94" i="7"/>
  <c r="AG94" i="7"/>
  <c r="AE94" i="7"/>
  <c r="AD94" i="7"/>
  <c r="AJ94" i="7" s="1"/>
  <c r="AC94" i="7"/>
  <c r="AH93" i="7"/>
  <c r="AG93" i="7"/>
  <c r="AE93" i="7"/>
  <c r="AD93" i="7"/>
  <c r="AJ93" i="7" s="1"/>
  <c r="AC93" i="7"/>
  <c r="AH92" i="7"/>
  <c r="AG92" i="7"/>
  <c r="AE92" i="7"/>
  <c r="AD92" i="7"/>
  <c r="AJ92" i="7" s="1"/>
  <c r="AC92" i="7"/>
  <c r="AH91" i="7"/>
  <c r="AH103" i="7" s="1"/>
  <c r="AG91" i="7"/>
  <c r="AG103" i="7" s="1"/>
  <c r="AI103" i="7" s="1"/>
  <c r="AE91" i="7"/>
  <c r="AE103" i="7" s="1"/>
  <c r="AD91" i="7"/>
  <c r="AC91" i="7"/>
  <c r="AC103" i="7" s="1"/>
  <c r="AD77" i="7"/>
  <c r="AH74" i="7"/>
  <c r="AG74" i="7"/>
  <c r="AE74" i="7"/>
  <c r="AD74" i="7"/>
  <c r="AJ74" i="7" s="1"/>
  <c r="AC74" i="7"/>
  <c r="AH73" i="7"/>
  <c r="AG73" i="7"/>
  <c r="AE73" i="7"/>
  <c r="AD73" i="7"/>
  <c r="AJ73" i="7" s="1"/>
  <c r="AC73" i="7"/>
  <c r="AH72" i="7"/>
  <c r="AG72" i="7"/>
  <c r="AE72" i="7"/>
  <c r="AD72" i="7"/>
  <c r="AJ72" i="7" s="1"/>
  <c r="AC72" i="7"/>
  <c r="AH71" i="7"/>
  <c r="AG71" i="7"/>
  <c r="AE71" i="7"/>
  <c r="AD71" i="7"/>
  <c r="AJ71" i="7" s="1"/>
  <c r="AC71" i="7"/>
  <c r="AH70" i="7"/>
  <c r="AG70" i="7"/>
  <c r="AE70" i="7"/>
  <c r="AD70" i="7"/>
  <c r="AJ70" i="7" s="1"/>
  <c r="AC70" i="7"/>
  <c r="AH69" i="7"/>
  <c r="AG69" i="7"/>
  <c r="AE69" i="7"/>
  <c r="AD69" i="7"/>
  <c r="AJ69" i="7" s="1"/>
  <c r="AC69" i="7"/>
  <c r="AH68" i="7"/>
  <c r="AG68" i="7"/>
  <c r="AE68" i="7"/>
  <c r="AD68" i="7"/>
  <c r="AJ68" i="7" s="1"/>
  <c r="AC68" i="7"/>
  <c r="AH67" i="7"/>
  <c r="AG67" i="7"/>
  <c r="AE67" i="7"/>
  <c r="AD67" i="7"/>
  <c r="AJ67" i="7" s="1"/>
  <c r="AC67" i="7"/>
  <c r="AH66" i="7"/>
  <c r="AG66" i="7"/>
  <c r="AE66" i="7"/>
  <c r="AD66" i="7"/>
  <c r="AJ66" i="7" s="1"/>
  <c r="AC66" i="7"/>
  <c r="AH65" i="7"/>
  <c r="AG65" i="7"/>
  <c r="AE65" i="7"/>
  <c r="AD65" i="7"/>
  <c r="AJ65" i="7" s="1"/>
  <c r="AC65" i="7"/>
  <c r="AH64" i="7"/>
  <c r="AG64" i="7"/>
  <c r="AE64" i="7"/>
  <c r="AD64" i="7"/>
  <c r="AJ64" i="7" s="1"/>
  <c r="AC64" i="7"/>
  <c r="AH63" i="7"/>
  <c r="AH75" i="7" s="1"/>
  <c r="AG63" i="7"/>
  <c r="AG75" i="7" s="1"/>
  <c r="AI75" i="7" s="1"/>
  <c r="AE63" i="7"/>
  <c r="AE75" i="7" s="1"/>
  <c r="AD63" i="7"/>
  <c r="AC63" i="7"/>
  <c r="AC75" i="7" s="1"/>
  <c r="AD49" i="7"/>
  <c r="AG46" i="7"/>
  <c r="AE46" i="7"/>
  <c r="AD46" i="7"/>
  <c r="AJ46" i="7" s="1"/>
  <c r="AC46" i="7"/>
  <c r="AG45" i="7"/>
  <c r="AE45" i="7"/>
  <c r="AD45" i="7"/>
  <c r="AJ45" i="7" s="1"/>
  <c r="AC45" i="7"/>
  <c r="AG44" i="7"/>
  <c r="AE44" i="7"/>
  <c r="AD44" i="7"/>
  <c r="AJ44" i="7" s="1"/>
  <c r="AC44" i="7"/>
  <c r="AG43" i="7"/>
  <c r="AE43" i="7"/>
  <c r="AD43" i="7"/>
  <c r="AJ43" i="7" s="1"/>
  <c r="AC43" i="7"/>
  <c r="AG42" i="7"/>
  <c r="AE42" i="7"/>
  <c r="AD42" i="7"/>
  <c r="AJ42" i="7" s="1"/>
  <c r="AC42" i="7"/>
  <c r="AG41" i="7"/>
  <c r="AE41" i="7"/>
  <c r="AD41" i="7"/>
  <c r="AJ41" i="7" s="1"/>
  <c r="AC41" i="7"/>
  <c r="AG40" i="7"/>
  <c r="AE40" i="7"/>
  <c r="AD40" i="7"/>
  <c r="AJ40" i="7" s="1"/>
  <c r="AC40" i="7"/>
  <c r="AG39" i="7"/>
  <c r="AE39" i="7"/>
  <c r="AD39" i="7"/>
  <c r="AJ39" i="7" s="1"/>
  <c r="AC39" i="7"/>
  <c r="AG38" i="7"/>
  <c r="AE38" i="7"/>
  <c r="AD38" i="7"/>
  <c r="AJ38" i="7" s="1"/>
  <c r="AC38" i="7"/>
  <c r="AG37" i="7"/>
  <c r="AE37" i="7"/>
  <c r="AD37" i="7"/>
  <c r="AJ37" i="7" s="1"/>
  <c r="AC37" i="7"/>
  <c r="AG36" i="7"/>
  <c r="AE36" i="7"/>
  <c r="AD36" i="7"/>
  <c r="AJ36" i="7" s="1"/>
  <c r="AC36" i="7"/>
  <c r="AH47" i="7"/>
  <c r="AG35" i="7"/>
  <c r="AG47" i="7" s="1"/>
  <c r="AI47" i="7" s="1"/>
  <c r="AE35" i="7"/>
  <c r="AE47" i="7" s="1"/>
  <c r="AD35" i="7"/>
  <c r="AC35" i="7"/>
  <c r="AC47" i="7" s="1"/>
  <c r="AS24" i="7"/>
  <c r="AP24" i="7"/>
  <c r="AM24" i="7"/>
  <c r="BF21" i="7"/>
  <c r="BC21" i="7"/>
  <c r="AZ21" i="7"/>
  <c r="AW21" i="7"/>
  <c r="AT21" i="7"/>
  <c r="AQ21" i="7"/>
  <c r="AN21" i="7"/>
  <c r="AD21" i="7"/>
  <c r="AB19" i="7"/>
  <c r="AA19" i="7"/>
  <c r="BF18" i="7"/>
  <c r="BC18" i="7"/>
  <c r="AZ18" i="7"/>
  <c r="AW18" i="7"/>
  <c r="AT18" i="7"/>
  <c r="AQ18" i="7"/>
  <c r="AN18" i="7"/>
  <c r="AH18" i="7"/>
  <c r="AG18" i="7"/>
  <c r="AE18" i="7"/>
  <c r="AD18" i="7"/>
  <c r="AJ18" i="7" s="1"/>
  <c r="AC18" i="7"/>
  <c r="BF17" i="7"/>
  <c r="BC17" i="7"/>
  <c r="AZ17" i="7"/>
  <c r="AW17" i="7"/>
  <c r="AT17" i="7"/>
  <c r="AQ17" i="7"/>
  <c r="AN17" i="7"/>
  <c r="AH17" i="7"/>
  <c r="AG17" i="7"/>
  <c r="AE17" i="7"/>
  <c r="AD17" i="7"/>
  <c r="AJ17" i="7" s="1"/>
  <c r="AC17" i="7"/>
  <c r="BF16" i="7"/>
  <c r="BC16" i="7"/>
  <c r="AZ16" i="7"/>
  <c r="AW16" i="7"/>
  <c r="AT16" i="7"/>
  <c r="AQ16" i="7"/>
  <c r="AN16" i="7"/>
  <c r="AH16" i="7"/>
  <c r="AG16" i="7"/>
  <c r="AE16" i="7"/>
  <c r="AD16" i="7"/>
  <c r="AJ16" i="7" s="1"/>
  <c r="AC16" i="7"/>
  <c r="BF15" i="7"/>
  <c r="BC15" i="7"/>
  <c r="AZ15" i="7"/>
  <c r="AW15" i="7"/>
  <c r="AT15" i="7"/>
  <c r="AQ15" i="7"/>
  <c r="AN15" i="7"/>
  <c r="AH15" i="7"/>
  <c r="AG15" i="7"/>
  <c r="AE15" i="7"/>
  <c r="AD15" i="7"/>
  <c r="AJ15" i="7" s="1"/>
  <c r="AC15" i="7"/>
  <c r="BF14" i="7"/>
  <c r="BC14" i="7"/>
  <c r="AZ14" i="7"/>
  <c r="AW14" i="7"/>
  <c r="AT14" i="7"/>
  <c r="AQ14" i="7"/>
  <c r="AN14" i="7"/>
  <c r="AH14" i="7"/>
  <c r="AG14" i="7"/>
  <c r="AE14" i="7"/>
  <c r="AD14" i="7"/>
  <c r="AJ14" i="7" s="1"/>
  <c r="AC14" i="7"/>
  <c r="BF13" i="7"/>
  <c r="BC13" i="7"/>
  <c r="AZ13" i="7"/>
  <c r="AW13" i="7"/>
  <c r="AT13" i="7"/>
  <c r="AQ13" i="7"/>
  <c r="AN13" i="7"/>
  <c r="AH13" i="7"/>
  <c r="AG13" i="7"/>
  <c r="AE13" i="7"/>
  <c r="AD13" i="7"/>
  <c r="AJ13" i="7" s="1"/>
  <c r="AC13" i="7"/>
  <c r="BF12" i="7"/>
  <c r="BC12" i="7"/>
  <c r="AZ12" i="7"/>
  <c r="AW12" i="7"/>
  <c r="AT12" i="7"/>
  <c r="AQ12" i="7"/>
  <c r="AN12" i="7"/>
  <c r="AH12" i="7"/>
  <c r="AG12" i="7"/>
  <c r="AE12" i="7"/>
  <c r="AD12" i="7"/>
  <c r="AJ12" i="7" s="1"/>
  <c r="AC12" i="7"/>
  <c r="BF11" i="7"/>
  <c r="BC11" i="7"/>
  <c r="AZ11" i="7"/>
  <c r="AW11" i="7"/>
  <c r="AT11" i="7"/>
  <c r="AQ11" i="7"/>
  <c r="AN11" i="7"/>
  <c r="AH11" i="7"/>
  <c r="AG11" i="7"/>
  <c r="AE11" i="7"/>
  <c r="AD11" i="7"/>
  <c r="AJ11" i="7" s="1"/>
  <c r="AC11" i="7"/>
  <c r="BF10" i="7"/>
  <c r="BC10" i="7"/>
  <c r="AZ10" i="7"/>
  <c r="AW10" i="7"/>
  <c r="AT10" i="7"/>
  <c r="AQ10" i="7"/>
  <c r="AN10" i="7"/>
  <c r="AH10" i="7"/>
  <c r="AG10" i="7"/>
  <c r="AE10" i="7"/>
  <c r="AD10" i="7"/>
  <c r="AJ10" i="7" s="1"/>
  <c r="AC10" i="7"/>
  <c r="BF9" i="7"/>
  <c r="BC9" i="7"/>
  <c r="AZ9" i="7"/>
  <c r="AW9" i="7"/>
  <c r="AT9" i="7"/>
  <c r="AQ9" i="7"/>
  <c r="AN9" i="7"/>
  <c r="AH9" i="7"/>
  <c r="AG9" i="7"/>
  <c r="AE9" i="7"/>
  <c r="AD9" i="7"/>
  <c r="AJ9" i="7" s="1"/>
  <c r="AC9" i="7"/>
  <c r="BF8" i="7"/>
  <c r="BC8" i="7"/>
  <c r="AZ8" i="7"/>
  <c r="AW8" i="7"/>
  <c r="AT8" i="7"/>
  <c r="AQ8" i="7"/>
  <c r="AN8" i="7"/>
  <c r="AH8" i="7"/>
  <c r="AG8" i="7"/>
  <c r="AE8" i="7"/>
  <c r="AD8" i="7"/>
  <c r="AJ8" i="7" s="1"/>
  <c r="AC8" i="7"/>
  <c r="BF7" i="7"/>
  <c r="BF19" i="7" s="1"/>
  <c r="BE23" i="7" s="1"/>
  <c r="BC7" i="7"/>
  <c r="BC19" i="7" s="1"/>
  <c r="BB23" i="7" s="1"/>
  <c r="AZ7" i="7"/>
  <c r="AZ19" i="7" s="1"/>
  <c r="AY23" i="7" s="1"/>
  <c r="AW7" i="7"/>
  <c r="AW19" i="7" s="1"/>
  <c r="AV23" i="7" s="1"/>
  <c r="AT7" i="7"/>
  <c r="AT19" i="7" s="1"/>
  <c r="AS23" i="7" s="1"/>
  <c r="AS26" i="7" s="1"/>
  <c r="AQ7" i="7"/>
  <c r="AQ19" i="7" s="1"/>
  <c r="AP23" i="7" s="1"/>
  <c r="AP26" i="7" s="1"/>
  <c r="AN7" i="7"/>
  <c r="AN19" i="7" s="1"/>
  <c r="AM23" i="7" s="1"/>
  <c r="AM26" i="7" s="1"/>
  <c r="AH7" i="7"/>
  <c r="AH19" i="7" s="1"/>
  <c r="AG7" i="7"/>
  <c r="AG19" i="7" s="1"/>
  <c r="AE7" i="7"/>
  <c r="AE19" i="7" s="1"/>
  <c r="AD7" i="7"/>
  <c r="AC7" i="7"/>
  <c r="AD21" i="5"/>
  <c r="AH7" i="5"/>
  <c r="AH18" i="5"/>
  <c r="AH17" i="5"/>
  <c r="AH16" i="5"/>
  <c r="AH15" i="5"/>
  <c r="AH14" i="5"/>
  <c r="AH13" i="5"/>
  <c r="AH12" i="5"/>
  <c r="AH11" i="5"/>
  <c r="AH10" i="5"/>
  <c r="AH9" i="5"/>
  <c r="AH8" i="5"/>
  <c r="AH19" i="5"/>
  <c r="AD77" i="5"/>
  <c r="AD49" i="5"/>
  <c r="AH47" i="5"/>
  <c r="AE36" i="5"/>
  <c r="AE37" i="5"/>
  <c r="AE38" i="5"/>
  <c r="AE39" i="5"/>
  <c r="AE40" i="5"/>
  <c r="AE41" i="5"/>
  <c r="AE42" i="5"/>
  <c r="AE43" i="5"/>
  <c r="AE44" i="5"/>
  <c r="AE45" i="5"/>
  <c r="AE46" i="5"/>
  <c r="AE35" i="5"/>
  <c r="AE47" i="5" s="1"/>
  <c r="AB75" i="5"/>
  <c r="AA75" i="5"/>
  <c r="AG74" i="5"/>
  <c r="AE74" i="5"/>
  <c r="AD74" i="5"/>
  <c r="AJ74" i="5" s="1"/>
  <c r="AC74" i="5"/>
  <c r="AG73" i="5"/>
  <c r="AE73" i="5"/>
  <c r="AD73" i="5"/>
  <c r="AJ73" i="5" s="1"/>
  <c r="AC73" i="5"/>
  <c r="AG72" i="5"/>
  <c r="AE72" i="5"/>
  <c r="AD72" i="5"/>
  <c r="AJ72" i="5" s="1"/>
  <c r="AC72" i="5"/>
  <c r="AG71" i="5"/>
  <c r="AE71" i="5"/>
  <c r="AD71" i="5"/>
  <c r="AJ71" i="5" s="1"/>
  <c r="AC71" i="5"/>
  <c r="AG70" i="5"/>
  <c r="AE70" i="5"/>
  <c r="AD70" i="5"/>
  <c r="AJ70" i="5" s="1"/>
  <c r="AC70" i="5"/>
  <c r="AG69" i="5"/>
  <c r="AE69" i="5"/>
  <c r="AD69" i="5"/>
  <c r="AC69" i="5"/>
  <c r="AG68" i="5"/>
  <c r="AE68" i="5"/>
  <c r="AD68" i="5"/>
  <c r="AJ68" i="5" s="1"/>
  <c r="AC68" i="5"/>
  <c r="AG67" i="5"/>
  <c r="AE67" i="5"/>
  <c r="AD67" i="5"/>
  <c r="AJ67" i="5" s="1"/>
  <c r="AC67" i="5"/>
  <c r="AG66" i="5"/>
  <c r="AE66" i="5"/>
  <c r="AD66" i="5"/>
  <c r="AJ66" i="5" s="1"/>
  <c r="AC66" i="5"/>
  <c r="AG65" i="5"/>
  <c r="AE65" i="5"/>
  <c r="AD65" i="5"/>
  <c r="AJ65" i="5" s="1"/>
  <c r="AC65" i="5"/>
  <c r="AG64" i="5"/>
  <c r="AE64" i="5"/>
  <c r="AD64" i="5"/>
  <c r="AJ64" i="5" s="1"/>
  <c r="AC64" i="5"/>
  <c r="AH75" i="5"/>
  <c r="AG63" i="5"/>
  <c r="AE63" i="5"/>
  <c r="AE75" i="5" s="1"/>
  <c r="AD63" i="5"/>
  <c r="AC63" i="5"/>
  <c r="AC75" i="5" s="1"/>
  <c r="AG46" i="5"/>
  <c r="AD46" i="5"/>
  <c r="AJ46" i="5" s="1"/>
  <c r="AC46" i="5"/>
  <c r="AG45" i="5"/>
  <c r="AD45" i="5"/>
  <c r="AJ45" i="5" s="1"/>
  <c r="AC45" i="5"/>
  <c r="AG44" i="5"/>
  <c r="AD44" i="5"/>
  <c r="AJ44" i="5" s="1"/>
  <c r="AC44" i="5"/>
  <c r="AG43" i="5"/>
  <c r="AD43" i="5"/>
  <c r="AJ43" i="5" s="1"/>
  <c r="AC43" i="5"/>
  <c r="AG42" i="5"/>
  <c r="AD42" i="5"/>
  <c r="AJ42" i="5" s="1"/>
  <c r="AC42" i="5"/>
  <c r="AG41" i="5"/>
  <c r="AD41" i="5"/>
  <c r="AJ41" i="5" s="1"/>
  <c r="AC41" i="5"/>
  <c r="AG40" i="5"/>
  <c r="AD40" i="5"/>
  <c r="AJ40" i="5" s="1"/>
  <c r="AC40" i="5"/>
  <c r="AG39" i="5"/>
  <c r="AD39" i="5"/>
  <c r="AJ39" i="5" s="1"/>
  <c r="AC39" i="5"/>
  <c r="AG38" i="5"/>
  <c r="AD38" i="5"/>
  <c r="AJ38" i="5" s="1"/>
  <c r="AC38" i="5"/>
  <c r="AG37" i="5"/>
  <c r="AD37" i="5"/>
  <c r="AJ37" i="5" s="1"/>
  <c r="AC37" i="5"/>
  <c r="AG36" i="5"/>
  <c r="AD36" i="5"/>
  <c r="AJ36" i="5" s="1"/>
  <c r="AC36" i="5"/>
  <c r="AG35" i="5"/>
  <c r="AD35" i="5"/>
  <c r="AD47" i="5" s="1"/>
  <c r="AC35" i="5"/>
  <c r="AC47" i="5" s="1"/>
  <c r="AC20" i="3"/>
  <c r="AS24" i="5"/>
  <c r="AP24" i="5"/>
  <c r="AM24" i="5"/>
  <c r="BF21" i="5"/>
  <c r="BC21" i="5"/>
  <c r="AZ21" i="5"/>
  <c r="AW21" i="5"/>
  <c r="AT21" i="5"/>
  <c r="AQ21" i="5"/>
  <c r="AN21" i="5"/>
  <c r="AB19" i="5"/>
  <c r="AA19" i="5"/>
  <c r="BF18" i="5"/>
  <c r="BC18" i="5"/>
  <c r="AZ18" i="5"/>
  <c r="AW18" i="5"/>
  <c r="AT18" i="5"/>
  <c r="AQ18" i="5"/>
  <c r="AN18" i="5"/>
  <c r="AG18" i="5"/>
  <c r="AE18" i="5"/>
  <c r="AD18" i="5"/>
  <c r="AC18" i="5"/>
  <c r="BF17" i="5"/>
  <c r="BC17" i="5"/>
  <c r="AZ17" i="5"/>
  <c r="AW17" i="5"/>
  <c r="AT17" i="5"/>
  <c r="AQ17" i="5"/>
  <c r="AN17" i="5"/>
  <c r="AG17" i="5"/>
  <c r="AE17" i="5"/>
  <c r="AD17" i="5"/>
  <c r="AJ17" i="5" s="1"/>
  <c r="AC17" i="5"/>
  <c r="BF16" i="5"/>
  <c r="BC16" i="5"/>
  <c r="AZ16" i="5"/>
  <c r="AW16" i="5"/>
  <c r="AT16" i="5"/>
  <c r="AQ16" i="5"/>
  <c r="AN16" i="5"/>
  <c r="AG16" i="5"/>
  <c r="AE16" i="5"/>
  <c r="AD16" i="5"/>
  <c r="AJ16" i="5" s="1"/>
  <c r="AC16" i="5"/>
  <c r="BF15" i="5"/>
  <c r="BC15" i="5"/>
  <c r="AZ15" i="5"/>
  <c r="AW15" i="5"/>
  <c r="AT15" i="5"/>
  <c r="AQ15" i="5"/>
  <c r="AN15" i="5"/>
  <c r="AG15" i="5"/>
  <c r="AE15" i="5"/>
  <c r="AD15" i="5"/>
  <c r="AJ15" i="5" s="1"/>
  <c r="AC15" i="5"/>
  <c r="BF14" i="5"/>
  <c r="BC14" i="5"/>
  <c r="AZ14" i="5"/>
  <c r="AW14" i="5"/>
  <c r="AT14" i="5"/>
  <c r="AQ14" i="5"/>
  <c r="AN14" i="5"/>
  <c r="AG14" i="5"/>
  <c r="AE14" i="5"/>
  <c r="AD14" i="5"/>
  <c r="AJ14" i="5" s="1"/>
  <c r="AC14" i="5"/>
  <c r="BF13" i="5"/>
  <c r="BC13" i="5"/>
  <c r="AZ13" i="5"/>
  <c r="AW13" i="5"/>
  <c r="AT13" i="5"/>
  <c r="AQ13" i="5"/>
  <c r="AN13" i="5"/>
  <c r="AG13" i="5"/>
  <c r="AE13" i="5"/>
  <c r="AD13" i="5"/>
  <c r="AJ13" i="5" s="1"/>
  <c r="AC13" i="5"/>
  <c r="BF12" i="5"/>
  <c r="BC12" i="5"/>
  <c r="AZ12" i="5"/>
  <c r="AW12" i="5"/>
  <c r="AT12" i="5"/>
  <c r="AQ12" i="5"/>
  <c r="AN12" i="5"/>
  <c r="AG12" i="5"/>
  <c r="AE12" i="5"/>
  <c r="AD12" i="5"/>
  <c r="AJ12" i="5" s="1"/>
  <c r="AC12" i="5"/>
  <c r="BF11" i="5"/>
  <c r="BC11" i="5"/>
  <c r="AZ11" i="5"/>
  <c r="AW11" i="5"/>
  <c r="AT11" i="5"/>
  <c r="AQ11" i="5"/>
  <c r="AN11" i="5"/>
  <c r="AG11" i="5"/>
  <c r="AE11" i="5"/>
  <c r="AD11" i="5"/>
  <c r="AJ11" i="5" s="1"/>
  <c r="AC11" i="5"/>
  <c r="BF10" i="5"/>
  <c r="BC10" i="5"/>
  <c r="AZ10" i="5"/>
  <c r="AW10" i="5"/>
  <c r="AT10" i="5"/>
  <c r="AQ10" i="5"/>
  <c r="AN10" i="5"/>
  <c r="AG10" i="5"/>
  <c r="AE10" i="5"/>
  <c r="AD10" i="5"/>
  <c r="AJ10" i="5" s="1"/>
  <c r="AC10" i="5"/>
  <c r="BF9" i="5"/>
  <c r="BC9" i="5"/>
  <c r="AZ9" i="5"/>
  <c r="AW9" i="5"/>
  <c r="AT9" i="5"/>
  <c r="AQ9" i="5"/>
  <c r="AN9" i="5"/>
  <c r="AG9" i="5"/>
  <c r="AE9" i="5"/>
  <c r="AD9" i="5"/>
  <c r="AJ9" i="5" s="1"/>
  <c r="AC9" i="5"/>
  <c r="BF8" i="5"/>
  <c r="BC8" i="5"/>
  <c r="AZ8" i="5"/>
  <c r="AW8" i="5"/>
  <c r="AT8" i="5"/>
  <c r="AQ8" i="5"/>
  <c r="AG8" i="5"/>
  <c r="AE8" i="5"/>
  <c r="AD8" i="5"/>
  <c r="AJ8" i="5" s="1"/>
  <c r="AC8" i="5"/>
  <c r="BF7" i="5"/>
  <c r="BF19" i="5" s="1"/>
  <c r="BE23" i="5" s="1"/>
  <c r="BC7" i="5"/>
  <c r="BC19" i="5" s="1"/>
  <c r="BB23" i="5" s="1"/>
  <c r="AZ7" i="5"/>
  <c r="AZ19" i="5" s="1"/>
  <c r="AY23" i="5" s="1"/>
  <c r="AW7" i="5"/>
  <c r="AW19" i="5" s="1"/>
  <c r="AV23" i="5" s="1"/>
  <c r="AT7" i="5"/>
  <c r="AT19" i="5" s="1"/>
  <c r="AS23" i="5" s="1"/>
  <c r="AS26" i="5" s="1"/>
  <c r="AQ19" i="5"/>
  <c r="AP23" i="5" s="1"/>
  <c r="AP26" i="5" s="1"/>
  <c r="AN7" i="5"/>
  <c r="AN19" i="5" s="1"/>
  <c r="AM23" i="5" s="1"/>
  <c r="AM26" i="5" s="1"/>
  <c r="AG7" i="5"/>
  <c r="AG19" i="5" s="1"/>
  <c r="AE7" i="5"/>
  <c r="AE19" i="5" s="1"/>
  <c r="AD7" i="5"/>
  <c r="AC7" i="5"/>
  <c r="AE22" i="3"/>
  <c r="AD19" i="7" l="1"/>
  <c r="AF19" i="7" s="1"/>
  <c r="AJ7" i="7"/>
  <c r="AJ19" i="7" s="1"/>
  <c r="AD23" i="7" s="1"/>
  <c r="AD47" i="7"/>
  <c r="AF47" i="7" s="1"/>
  <c r="AJ35" i="7"/>
  <c r="AJ47" i="7" s="1"/>
  <c r="AD51" i="7" s="1"/>
  <c r="AD54" i="7" s="1"/>
  <c r="AD75" i="7"/>
  <c r="AF75" i="7" s="1"/>
  <c r="AJ63" i="7"/>
  <c r="AJ75" i="7" s="1"/>
  <c r="AD79" i="7" s="1"/>
  <c r="AD82" i="7" s="1"/>
  <c r="AD103" i="7"/>
  <c r="AF103" i="7" s="1"/>
  <c r="AJ91" i="7"/>
  <c r="AJ103" i="7" s="1"/>
  <c r="AD107" i="7" s="1"/>
  <c r="AD110" i="7" s="1"/>
  <c r="AG75" i="5"/>
  <c r="AI75" i="5" s="1"/>
  <c r="AG47" i="5"/>
  <c r="AI47" i="5" s="1"/>
  <c r="AC19" i="5"/>
  <c r="AD75" i="5"/>
  <c r="AF75" i="5" s="1"/>
  <c r="AJ63" i="5"/>
  <c r="AJ75" i="5" s="1"/>
  <c r="AD79" i="5" s="1"/>
  <c r="AF47" i="5"/>
  <c r="AJ35" i="5"/>
  <c r="AJ47" i="5" s="1"/>
  <c r="AD51" i="5" s="1"/>
  <c r="AD54" i="5" s="1"/>
  <c r="AJ18" i="5"/>
  <c r="AJ19" i="5" s="1"/>
  <c r="AD23" i="5" s="1"/>
  <c r="AD26" i="5" s="1"/>
  <c r="AD19" i="5"/>
  <c r="AF19" i="5"/>
  <c r="AD83" i="5" l="1"/>
  <c r="AD82" i="5"/>
  <c r="AD26" i="7"/>
  <c r="BE24" i="7"/>
  <c r="BE26" i="7" s="1"/>
  <c r="BB24" i="7"/>
  <c r="BB26" i="7" s="1"/>
  <c r="AY24" i="7"/>
  <c r="AY26" i="7" s="1"/>
  <c r="AV24" i="7"/>
  <c r="AV26" i="7" s="1"/>
  <c r="BE24" i="5"/>
  <c r="BE26" i="5" s="1"/>
  <c r="BB24" i="5"/>
  <c r="BB26" i="5" s="1"/>
  <c r="AY24" i="5"/>
  <c r="AY26" i="5" s="1"/>
  <c r="AV24" i="5"/>
  <c r="AV26" i="5" s="1"/>
  <c r="AD8" i="3" l="1"/>
  <c r="AH8" i="3"/>
  <c r="AD9" i="3"/>
  <c r="AF9" i="3"/>
  <c r="AH9" i="3"/>
  <c r="AD10" i="3"/>
  <c r="AE10" i="3"/>
  <c r="AF10" i="3"/>
  <c r="AH10" i="3"/>
  <c r="AD11" i="3"/>
  <c r="AE11" i="3"/>
  <c r="AF11" i="3"/>
  <c r="AH11" i="3"/>
  <c r="AD12" i="3"/>
  <c r="AE12" i="3"/>
  <c r="AF12" i="3"/>
  <c r="AH12" i="3"/>
  <c r="AD13" i="3"/>
  <c r="AE13" i="3"/>
  <c r="AF13" i="3"/>
  <c r="AH13" i="3"/>
  <c r="AD14" i="3"/>
  <c r="AE14" i="3"/>
  <c r="AF14" i="3"/>
  <c r="AH14" i="3"/>
  <c r="AD15" i="3"/>
  <c r="AE15" i="3"/>
  <c r="AF15" i="3"/>
  <c r="AH15" i="3"/>
  <c r="AD16" i="3"/>
  <c r="AE16" i="3"/>
  <c r="AF16" i="3"/>
  <c r="AH16" i="3"/>
  <c r="AD17" i="3"/>
  <c r="AE17" i="3"/>
  <c r="AF17" i="3"/>
  <c r="AH17" i="3"/>
  <c r="AD18" i="3"/>
  <c r="AE18" i="3"/>
  <c r="AF18" i="3"/>
  <c r="AH18" i="3"/>
  <c r="AD19" i="3"/>
  <c r="AE19" i="3"/>
  <c r="AF19" i="3"/>
  <c r="AH19" i="3"/>
  <c r="AB20" i="3"/>
  <c r="AI8" i="3" l="1"/>
  <c r="AF20" i="3"/>
  <c r="AE20" i="3"/>
  <c r="AD20" i="3"/>
  <c r="AI19" i="3"/>
  <c r="AH20" i="3"/>
  <c r="AI11" i="3"/>
  <c r="AI10" i="3"/>
  <c r="AI14" i="3"/>
  <c r="AI16" i="3"/>
  <c r="AI12" i="3"/>
  <c r="AI15" i="3"/>
  <c r="AI18" i="3"/>
  <c r="AI17" i="3"/>
  <c r="AI13" i="3"/>
  <c r="AI9" i="3"/>
  <c r="AG20" i="3" l="1"/>
  <c r="AI20" i="3"/>
  <c r="AE24" i="3" s="1"/>
  <c r="AE27" i="3" s="1"/>
  <c r="AE28" i="3" l="1"/>
  <c r="AI28" i="3"/>
</calcChain>
</file>

<file path=xl/sharedStrings.xml><?xml version="1.0" encoding="utf-8"?>
<sst xmlns="http://schemas.openxmlformats.org/spreadsheetml/2006/main" count="648" uniqueCount="107">
  <si>
    <t>Llegenda:</t>
  </si>
  <si>
    <t>Festiu</t>
  </si>
  <si>
    <t>Teletreball</t>
  </si>
  <si>
    <t>TEMPS COMPLERT</t>
  </si>
  <si>
    <t>TEMPS PARCIAL / REDUCTORS DE JORNADA</t>
  </si>
  <si>
    <t>PNO</t>
  </si>
  <si>
    <t>MESOS</t>
  </si>
  <si>
    <t>DIES</t>
  </si>
  <si>
    <t>HORES/ MIN</t>
  </si>
  <si>
    <t>HORES</t>
  </si>
  <si>
    <t>Jornada partida</t>
  </si>
  <si>
    <t>Jornada intensiva</t>
  </si>
  <si>
    <t>TOTAL</t>
  </si>
  <si>
    <t>Jornada partida hores</t>
  </si>
  <si>
    <t>Jornada partida minuts</t>
  </si>
  <si>
    <t>Total hores jornada partida</t>
  </si>
  <si>
    <t>JORNADA 7 HORES</t>
  </si>
  <si>
    <t>JORNADA 6 HORES 30 MINUTS</t>
  </si>
  <si>
    <t>JORNADA 6 HORES</t>
  </si>
  <si>
    <t>JORNADA 5 HORES 30 MINUTS</t>
  </si>
  <si>
    <t>JORNADA 5 HORES</t>
  </si>
  <si>
    <t>JORNADA 4 HORES</t>
  </si>
  <si>
    <t>JORNADA 3 HORES</t>
  </si>
  <si>
    <t>GENER</t>
  </si>
  <si>
    <t>FEBRER</t>
  </si>
  <si>
    <t>MARÇ</t>
  </si>
  <si>
    <t>ABRIL</t>
  </si>
  <si>
    <t>MAIG</t>
  </si>
  <si>
    <t>JUNY</t>
  </si>
  <si>
    <t>JULIOL</t>
  </si>
  <si>
    <t>AGOST</t>
  </si>
  <si>
    <t>SETEMBRE</t>
  </si>
  <si>
    <t>OCTUBRE</t>
  </si>
  <si>
    <t>L</t>
  </si>
  <si>
    <t>M</t>
  </si>
  <si>
    <t>X</t>
  </si>
  <si>
    <t>J</t>
  </si>
  <si>
    <t>V</t>
  </si>
  <si>
    <t>S</t>
  </si>
  <si>
    <t>D</t>
  </si>
  <si>
    <t>NOVEMBRE</t>
  </si>
  <si>
    <t>DESEMBRE</t>
  </si>
  <si>
    <t>TOTAL HORES</t>
  </si>
  <si>
    <t>VACANCES</t>
  </si>
  <si>
    <t>HORES TREBALLADES ANY</t>
  </si>
  <si>
    <t xml:space="preserve">JORNADA ANUAL </t>
  </si>
  <si>
    <t>HORES EXCÉS (+) / DÈFICIT (-)</t>
  </si>
  <si>
    <t>JORNADES ACTUALS</t>
  </si>
  <si>
    <t>Jornada partida: 8 hores i 15 minuts</t>
  </si>
  <si>
    <t>Jornada intensiva: 7 hores</t>
  </si>
  <si>
    <t>CALENDARI LABORAL SERVEIS CENTRALS ANY 2025</t>
  </si>
  <si>
    <t>Jornada intensiva hores</t>
  </si>
  <si>
    <t>Jornada intensiva minuts</t>
  </si>
  <si>
    <t>OPCIÓ 1: DISTRIBUIR EL DÈFICIT EN LES JORNADES PARTIDES</t>
  </si>
  <si>
    <t>Jornada partida: 8 hores i 20 minuts</t>
  </si>
  <si>
    <t>Total hores jornada intensiva</t>
  </si>
  <si>
    <t>OPCIÓ 2: DISTRIBUIR EL DÈFICIT EN LES JORNADES INTENSIVES</t>
  </si>
  <si>
    <t>Jornada intensiva: 7 hores i 10 minuts</t>
  </si>
  <si>
    <t>OPCIÓ 1: DISTRIBUIR EL DÈFICIT EN TOTES LES JORNADES</t>
  </si>
  <si>
    <t>OPCIÓ 2: DISTRIBUIR EL DÈFICIT EN LES JORNADES PARTIDES</t>
  </si>
  <si>
    <t>Jornada partida: 8 hores i 25 minuts</t>
  </si>
  <si>
    <t>OPCIÓ 3: DISTRIBUIR EL DÈFICIT EN LES JORNADES INTENSIVES</t>
  </si>
  <si>
    <t>Jornada intensiva: 7 hores i 15 minuts</t>
  </si>
  <si>
    <t>CALENDARIO LABORAL AÑO 2026</t>
  </si>
  <si>
    <t>Festivos:</t>
  </si>
  <si>
    <t>1 de enero: Año Nuevo</t>
  </si>
  <si>
    <t>6 de enero: Reyes</t>
  </si>
  <si>
    <t>3 de abril: Viernes Santo</t>
  </si>
  <si>
    <t>6 de abril: Lunes de Pacua</t>
  </si>
  <si>
    <t>1 de mayo: día del Trabajo</t>
  </si>
  <si>
    <t>25 de mayo: Pascua Granada</t>
  </si>
  <si>
    <t>24 de junio: San Juan</t>
  </si>
  <si>
    <t>15 de agosto: Asunción</t>
  </si>
  <si>
    <t>11 de septiembre: Diada de Cataluña</t>
  </si>
  <si>
    <t>24 de septiembre: la Mercè</t>
  </si>
  <si>
    <t>12 de Octubre: Fiesta Nacional</t>
  </si>
  <si>
    <t>8 de diciembre: La Inmaculada</t>
  </si>
  <si>
    <t>25 de diciembre: Navidad</t>
  </si>
  <si>
    <t>26 de diciembre: Sant Esteban</t>
  </si>
  <si>
    <t>CÁLCULO JORNADA</t>
  </si>
  <si>
    <t>MESES</t>
  </si>
  <si>
    <t>ENERO</t>
  </si>
  <si>
    <t>FEBRERO</t>
  </si>
  <si>
    <t>MARZO</t>
  </si>
  <si>
    <t>MAYO</t>
  </si>
  <si>
    <t>JUNIO</t>
  </si>
  <si>
    <t>JULIO</t>
  </si>
  <si>
    <t>AGOSTO</t>
  </si>
  <si>
    <t>SEPTIEMBRE</t>
  </si>
  <si>
    <t>NOVIEMBRE</t>
  </si>
  <si>
    <t>DICIEMBRE</t>
  </si>
  <si>
    <t>TOTAL HORAS</t>
  </si>
  <si>
    <t>DÍAS</t>
  </si>
  <si>
    <t>HORAS/MINUTOS</t>
  </si>
  <si>
    <t>Jornada partida horas</t>
  </si>
  <si>
    <t>Jornada partida minutos</t>
  </si>
  <si>
    <t>VACACIONES</t>
  </si>
  <si>
    <t>HORAS TRABAJADAS</t>
  </si>
  <si>
    <t>JORNADA CONVENIO</t>
  </si>
  <si>
    <t>HORAS EXCESO (+) / DÉFICIT (-)</t>
  </si>
  <si>
    <t>DÍAS EXCESO (+) / DÉFICIT (-)</t>
  </si>
  <si>
    <t>Jornada partida 8:15h/dia. De 8:00h a 17:15h con 1h para la comida</t>
  </si>
  <si>
    <t>Horario laboral</t>
  </si>
  <si>
    <t>Jornada intensiva 7:00h/dia. De 8:00h a 15:00h.</t>
  </si>
  <si>
    <t>Festivo</t>
  </si>
  <si>
    <t>Jornada intensiva (7 horas)</t>
  </si>
  <si>
    <t>Jornada partida (8 horas 15 minutos)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</si>
</sst>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0.0"/>
    <numFmt numFmtId="165" formatCode="#,##0_ ;\-#,##0\ "/>
    <numFmt numFmtId="166" formatCode="#,##0.00_ ;\-#,##0.00\ "/>
  </numFmts>
  <fonts count="2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8"/>
      <color rgb="FFFF0000"/>
      <name val="Calibri"/>
      <family val="2"/>
      <scheme val="minor"/>
    </font>
    <font>
      <sz val="8"/>
      <color indexed="10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rgb="FFFFFFFF"/>
      <name val="Calibri"/>
      <family val="2"/>
      <scheme val="minor"/>
    </font>
    <font>
      <sz val="9"/>
      <color rgb="FF333333"/>
      <name val="Calibri"/>
      <family val="2"/>
      <scheme val="minor"/>
    </font>
    <font>
      <sz val="9"/>
      <color rgb="FFFF0000"/>
      <name val="Calibri"/>
      <family val="2"/>
      <scheme val="minor"/>
    </font>
    <font>
      <sz val="9"/>
      <name val="Calibri"/>
      <family val="2"/>
      <scheme val="minor"/>
    </font>
    <font>
      <b/>
      <sz val="8"/>
      <color indexed="10"/>
      <name val="Calibri"/>
      <family val="2"/>
      <scheme val="minor"/>
    </font>
    <font>
      <b/>
      <sz val="9"/>
      <color rgb="FFFFFFFF"/>
      <name val="Calibri"/>
      <family val="2"/>
      <scheme val="minor"/>
    </font>
    <font>
      <b/>
      <sz val="16"/>
      <name val="Calibri"/>
      <family val="2"/>
      <scheme val="minor"/>
    </font>
    <font>
      <i/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8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name val="Calibri"/>
      <family val="2"/>
      <scheme val="minor"/>
    </font>
    <font>
      <b/>
      <sz val="9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mediumGray">
        <fgColor theme="4" tint="0.79998168889431442"/>
        <bgColor rgb="FFFFFF00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000000"/>
        <bgColor rgb="FF000000"/>
      </patternFill>
    </fill>
  </fills>
  <borders count="54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thick">
        <color rgb="FF00B050"/>
      </left>
      <right/>
      <top/>
      <bottom/>
      <diagonal/>
    </border>
    <border>
      <left style="thick">
        <color rgb="FF00B050"/>
      </left>
      <right style="thick">
        <color rgb="FF00B050"/>
      </right>
      <top style="thick">
        <color rgb="FF00B050"/>
      </top>
      <bottom style="thick">
        <color rgb="FF00B050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rgb="FF000000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rgb="FF000000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rgb="FF000000"/>
      </right>
      <top style="hair">
        <color indexed="64"/>
      </top>
      <bottom style="hair">
        <color indexed="64"/>
      </bottom>
      <diagonal/>
    </border>
    <border>
      <left/>
      <right style="medium">
        <color rgb="FF000000"/>
      </right>
      <top/>
      <bottom style="hair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44" fontId="1" fillId="0" borderId="0" applyFont="0" applyFill="0" applyBorder="0" applyAlignment="0" applyProtection="0"/>
    <xf numFmtId="0" fontId="1" fillId="0" borderId="0"/>
  </cellStyleXfs>
  <cellXfs count="234">
    <xf numFmtId="0" fontId="0" fillId="0" borderId="0" xfId="0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1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0" borderId="0" xfId="1" applyFont="1" applyAlignment="1">
      <alignment vertical="center" wrapText="1"/>
    </xf>
    <xf numFmtId="0" fontId="5" fillId="0" borderId="0" xfId="1" applyFont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2" fontId="3" fillId="0" borderId="10" xfId="0" applyNumberFormat="1" applyFont="1" applyBorder="1" applyAlignment="1">
      <alignment horizontal="center" vertical="center"/>
    </xf>
    <xf numFmtId="0" fontId="4" fillId="4" borderId="13" xfId="0" applyFont="1" applyFill="1" applyBorder="1" applyAlignment="1">
      <alignment horizontal="center" vertical="center"/>
    </xf>
    <xf numFmtId="0" fontId="11" fillId="4" borderId="30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4" borderId="14" xfId="0" applyFont="1" applyFill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2" fontId="3" fillId="0" borderId="15" xfId="0" applyNumberFormat="1" applyFont="1" applyBorder="1" applyAlignment="1">
      <alignment horizontal="center" vertical="center"/>
    </xf>
    <xf numFmtId="0" fontId="4" fillId="4" borderId="17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4" borderId="18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3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4" fillId="6" borderId="0" xfId="0" applyFont="1" applyFill="1" applyAlignment="1">
      <alignment horizontal="center" vertical="center" wrapText="1"/>
    </xf>
    <xf numFmtId="0" fontId="16" fillId="0" borderId="0" xfId="0" applyFont="1" applyAlignment="1">
      <alignment vertical="center"/>
    </xf>
    <xf numFmtId="0" fontId="3" fillId="0" borderId="18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2" fontId="3" fillId="0" borderId="19" xfId="0" applyNumberFormat="1" applyFont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4" borderId="27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" fontId="4" fillId="0" borderId="6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165" fontId="17" fillId="0" borderId="0" xfId="0" applyNumberFormat="1" applyFont="1" applyAlignment="1">
      <alignment horizontal="right" vertical="center"/>
    </xf>
    <xf numFmtId="165" fontId="3" fillId="0" borderId="0" xfId="0" applyNumberFormat="1" applyFont="1" applyAlignment="1">
      <alignment vertical="center"/>
    </xf>
    <xf numFmtId="165" fontId="4" fillId="0" borderId="0" xfId="0" applyNumberFormat="1" applyFont="1" applyAlignment="1">
      <alignment vertical="center"/>
    </xf>
    <xf numFmtId="165" fontId="11" fillId="0" borderId="0" xfId="0" applyNumberFormat="1" applyFont="1" applyAlignment="1">
      <alignment vertical="center"/>
    </xf>
    <xf numFmtId="165" fontId="4" fillId="0" borderId="28" xfId="0" applyNumberFormat="1" applyFont="1" applyBorder="1" applyAlignment="1">
      <alignment horizontal="center" vertical="center"/>
    </xf>
    <xf numFmtId="165" fontId="4" fillId="0" borderId="29" xfId="0" applyNumberFormat="1" applyFont="1" applyBorder="1" applyAlignment="1">
      <alignment horizontal="center" vertical="center"/>
    </xf>
    <xf numFmtId="165" fontId="11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165" fontId="8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2" fontId="9" fillId="0" borderId="0" xfId="0" applyNumberFormat="1" applyFont="1" applyAlignment="1">
      <alignment horizontal="center" vertical="center"/>
    </xf>
    <xf numFmtId="0" fontId="18" fillId="0" borderId="0" xfId="0" applyFont="1" applyAlignment="1">
      <alignment horizontal="center" vertical="center" wrapText="1"/>
    </xf>
    <xf numFmtId="0" fontId="14" fillId="7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16" fillId="3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left" vertical="center" indent="1"/>
    </xf>
    <xf numFmtId="0" fontId="3" fillId="6" borderId="6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5" fillId="0" borderId="0" xfId="0" applyFont="1" applyAlignment="1">
      <alignment horizontal="center" vertical="center"/>
    </xf>
    <xf numFmtId="0" fontId="6" fillId="0" borderId="31" xfId="0" applyFont="1" applyBorder="1" applyAlignment="1">
      <alignment horizontal="left" vertical="center" indent="1"/>
    </xf>
    <xf numFmtId="0" fontId="5" fillId="0" borderId="32" xfId="0" applyFont="1" applyBorder="1" applyAlignment="1">
      <alignment horizontal="center" vertical="center"/>
    </xf>
    <xf numFmtId="0" fontId="3" fillId="8" borderId="12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/>
    </xf>
    <xf numFmtId="0" fontId="3" fillId="8" borderId="7" xfId="0" applyFont="1" applyFill="1" applyBorder="1" applyAlignment="1">
      <alignment horizontal="center" vertical="center"/>
    </xf>
    <xf numFmtId="0" fontId="3" fillId="8" borderId="6" xfId="0" applyFont="1" applyFill="1" applyBorder="1" applyAlignment="1">
      <alignment horizontal="center" vertical="center"/>
    </xf>
    <xf numFmtId="0" fontId="4" fillId="8" borderId="13" xfId="0" applyFont="1" applyFill="1" applyBorder="1" applyAlignment="1">
      <alignment horizontal="center" vertical="center"/>
    </xf>
    <xf numFmtId="0" fontId="4" fillId="8" borderId="17" xfId="0" applyFont="1" applyFill="1" applyBorder="1" applyAlignment="1">
      <alignment horizontal="center" vertical="center"/>
    </xf>
    <xf numFmtId="0" fontId="4" fillId="8" borderId="21" xfId="0" applyFont="1" applyFill="1" applyBorder="1" applyAlignment="1">
      <alignment horizontal="center" vertical="center"/>
    </xf>
    <xf numFmtId="0" fontId="4" fillId="8" borderId="6" xfId="0" applyFont="1" applyFill="1" applyBorder="1" applyAlignment="1">
      <alignment horizontal="center" vertical="center"/>
    </xf>
    <xf numFmtId="166" fontId="17" fillId="0" borderId="0" xfId="0" applyNumberFormat="1" applyFont="1" applyAlignment="1">
      <alignment horizontal="right" vertical="center"/>
    </xf>
    <xf numFmtId="0" fontId="6" fillId="0" borderId="1" xfId="0" applyFont="1" applyBorder="1" applyAlignment="1">
      <alignment horizontal="left" vertical="center" indent="1"/>
    </xf>
    <xf numFmtId="0" fontId="3" fillId="0" borderId="10" xfId="0" applyFont="1" applyBorder="1" applyAlignment="1">
      <alignment horizontal="left" vertical="center" indent="1"/>
    </xf>
    <xf numFmtId="0" fontId="3" fillId="0" borderId="15" xfId="0" applyFont="1" applyBorder="1" applyAlignment="1">
      <alignment horizontal="left" vertical="center" indent="1"/>
    </xf>
    <xf numFmtId="0" fontId="3" fillId="0" borderId="19" xfId="0" applyFont="1" applyBorder="1" applyAlignment="1">
      <alignment horizontal="left" vertical="center" indent="1"/>
    </xf>
    <xf numFmtId="0" fontId="3" fillId="0" borderId="6" xfId="0" applyFont="1" applyBorder="1" applyAlignment="1">
      <alignment horizontal="left" vertical="center" indent="1"/>
    </xf>
    <xf numFmtId="0" fontId="10" fillId="0" borderId="0" xfId="0" applyFont="1" applyAlignment="1">
      <alignment horizontal="left" vertical="center" indent="1"/>
    </xf>
    <xf numFmtId="0" fontId="3" fillId="0" borderId="9" xfId="0" applyFont="1" applyBorder="1" applyAlignment="1">
      <alignment horizontal="left" vertical="center" indent="1"/>
    </xf>
    <xf numFmtId="164" fontId="4" fillId="0" borderId="14" xfId="0" applyNumberFormat="1" applyFont="1" applyBorder="1" applyAlignment="1">
      <alignment horizontal="center" vertical="center"/>
    </xf>
    <xf numFmtId="164" fontId="4" fillId="0" borderId="18" xfId="0" applyNumberFormat="1" applyFont="1" applyBorder="1" applyAlignment="1">
      <alignment horizontal="center" vertical="center"/>
    </xf>
    <xf numFmtId="164" fontId="4" fillId="0" borderId="27" xfId="0" applyNumberFormat="1" applyFont="1" applyBorder="1" applyAlignment="1">
      <alignment horizontal="center" vertical="center"/>
    </xf>
    <xf numFmtId="1" fontId="4" fillId="4" borderId="14" xfId="0" applyNumberFormat="1" applyFont="1" applyFill="1" applyBorder="1" applyAlignment="1">
      <alignment horizontal="center" vertical="center"/>
    </xf>
    <xf numFmtId="1" fontId="4" fillId="4" borderId="18" xfId="0" applyNumberFormat="1" applyFont="1" applyFill="1" applyBorder="1" applyAlignment="1">
      <alignment horizontal="center" vertical="center"/>
    </xf>
    <xf numFmtId="1" fontId="4" fillId="4" borderId="27" xfId="0" applyNumberFormat="1" applyFont="1" applyFill="1" applyBorder="1" applyAlignment="1">
      <alignment horizontal="center" vertical="center"/>
    </xf>
    <xf numFmtId="0" fontId="8" fillId="8" borderId="0" xfId="0" applyFont="1" applyFill="1" applyAlignment="1">
      <alignment horizontal="center" vertical="center" wrapText="1"/>
    </xf>
    <xf numFmtId="0" fontId="9" fillId="8" borderId="0" xfId="0" applyFont="1" applyFill="1" applyAlignment="1">
      <alignment horizontal="center" vertical="center" wrapText="1"/>
    </xf>
    <xf numFmtId="0" fontId="3" fillId="0" borderId="33" xfId="0" applyFont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165" fontId="10" fillId="0" borderId="0" xfId="0" applyNumberFormat="1" applyFont="1" applyAlignment="1">
      <alignment horizontal="right" vertical="center"/>
    </xf>
    <xf numFmtId="165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2" fontId="4" fillId="4" borderId="36" xfId="0" applyNumberFormat="1" applyFont="1" applyFill="1" applyBorder="1" applyAlignment="1">
      <alignment horizontal="center" vertical="center"/>
    </xf>
    <xf numFmtId="2" fontId="4" fillId="4" borderId="37" xfId="0" applyNumberFormat="1" applyFont="1" applyFill="1" applyBorder="1" applyAlignment="1">
      <alignment horizontal="center" vertical="center"/>
    </xf>
    <xf numFmtId="2" fontId="4" fillId="4" borderId="38" xfId="0" applyNumberFormat="1" applyFont="1" applyFill="1" applyBorder="1" applyAlignment="1">
      <alignment horizontal="center" vertical="center"/>
    </xf>
    <xf numFmtId="0" fontId="7" fillId="0" borderId="39" xfId="0" applyFont="1" applyBorder="1" applyAlignment="1">
      <alignment horizontal="center" vertical="center" wrapText="1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2" fontId="3" fillId="0" borderId="3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24" xfId="0" applyNumberFormat="1" applyFont="1" applyBorder="1" applyAlignment="1">
      <alignment horizontal="center" vertical="center"/>
    </xf>
    <xf numFmtId="1" fontId="3" fillId="0" borderId="25" xfId="0" applyNumberFormat="1" applyFont="1" applyBorder="1" applyAlignment="1">
      <alignment horizontal="center" vertical="center"/>
    </xf>
    <xf numFmtId="1" fontId="3" fillId="0" borderId="26" xfId="0" applyNumberFormat="1" applyFont="1" applyBorder="1" applyAlignment="1">
      <alignment horizontal="center" vertical="center"/>
    </xf>
    <xf numFmtId="1" fontId="3" fillId="0" borderId="39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65" fontId="4" fillId="0" borderId="4" xfId="0" applyNumberFormat="1" applyFont="1" applyBorder="1" applyAlignment="1">
      <alignment horizontal="center" vertical="center"/>
    </xf>
    <xf numFmtId="165" fontId="4" fillId="0" borderId="3" xfId="0" applyNumberFormat="1" applyFont="1" applyBorder="1" applyAlignment="1">
      <alignment horizontal="center" vertical="center"/>
    </xf>
    <xf numFmtId="166" fontId="8" fillId="0" borderId="4" xfId="0" applyNumberFormat="1" applyFont="1" applyBorder="1" applyAlignment="1">
      <alignment horizontal="center" vertical="center"/>
    </xf>
    <xf numFmtId="166" fontId="8" fillId="0" borderId="3" xfId="0" applyNumberFormat="1" applyFont="1" applyBorder="1" applyAlignment="1">
      <alignment horizontal="center" vertical="center"/>
    </xf>
    <xf numFmtId="165" fontId="8" fillId="0" borderId="4" xfId="0" applyNumberFormat="1" applyFont="1" applyBorder="1" applyAlignment="1">
      <alignment horizontal="center" vertical="center"/>
    </xf>
    <xf numFmtId="165" fontId="8" fillId="0" borderId="3" xfId="0" applyNumberFormat="1" applyFont="1" applyBorder="1" applyAlignment="1">
      <alignment horizontal="center" vertical="center"/>
    </xf>
    <xf numFmtId="0" fontId="14" fillId="4" borderId="0" xfId="0" applyFont="1" applyFill="1" applyAlignment="1">
      <alignment horizontal="center" vertical="center" wrapText="1"/>
    </xf>
    <xf numFmtId="0" fontId="20" fillId="0" borderId="0" xfId="0" applyFont="1" applyAlignment="1">
      <alignment vertical="center" wrapText="1" indent="1"/>
    </xf>
    <xf numFmtId="2" fontId="3" fillId="0" borderId="39" xfId="0" applyNumberFormat="1" applyFont="1" applyBorder="1" applyAlignment="1">
      <alignment horizontal="center" vertical="center"/>
    </xf>
    <xf numFmtId="0" fontId="21" fillId="9" borderId="0" xfId="0" applyFont="1" applyFill="1" applyAlignment="1">
      <alignment horizontal="left" vertical="center" wrapText="1" indent="1"/>
    </xf>
    <xf numFmtId="0" fontId="20" fillId="9" borderId="0" xfId="0" applyFont="1" applyFill="1" applyAlignment="1">
      <alignment vertical="center" wrapText="1" indent="1"/>
    </xf>
    <xf numFmtId="0" fontId="7" fillId="0" borderId="4" xfId="0" applyFont="1" applyBorder="1" applyAlignment="1">
      <alignment horizontal="left" vertical="center" indent="1"/>
    </xf>
    <xf numFmtId="0" fontId="10" fillId="0" borderId="0" xfId="0" applyFont="1" applyAlignment="1">
      <alignment horizontal="left" vertical="center" indent="2"/>
    </xf>
    <xf numFmtId="0" fontId="10" fillId="0" borderId="0" xfId="0" applyFont="1" applyAlignment="1">
      <alignment horizontal="center" vertical="center" indent="1"/>
    </xf>
    <xf numFmtId="0" fontId="3" fillId="0" borderId="0" xfId="0" applyFont="1" applyAlignment="1">
      <alignment horizontal="left" vertical="center" indent="2"/>
    </xf>
    <xf numFmtId="0" fontId="21" fillId="10" borderId="0" xfId="0" applyFont="1" applyFill="1" applyAlignment="1">
      <alignment horizontal="left" vertical="center" wrapText="1" indent="1"/>
    </xf>
    <xf numFmtId="0" fontId="20" fillId="10" borderId="0" xfId="0" applyFont="1" applyFill="1" applyAlignment="1">
      <alignment vertical="center" wrapText="1" indent="1"/>
    </xf>
    <xf numFmtId="165" fontId="22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24" fillId="0" borderId="0" xfId="0" applyFont="1"/>
    <xf numFmtId="0" fontId="25" fillId="0" borderId="0" xfId="0" applyFont="1"/>
    <xf numFmtId="0" fontId="16" fillId="0" borderId="0" xfId="0" applyFont="1" applyAlignment="1">
      <alignment horizontal="center" vertical="center" wrapText="1"/>
    </xf>
    <xf numFmtId="0" fontId="23" fillId="0" borderId="0" xfId="1" applyFont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3" fillId="0" borderId="0" xfId="1" applyFont="1" applyAlignment="1">
      <alignment vertical="center" wrapText="1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left" vertical="center"/>
    </xf>
    <xf numFmtId="0" fontId="16" fillId="2" borderId="0" xfId="0" applyFont="1" applyFill="1" applyAlignment="1">
      <alignment horizontal="center" vertical="center"/>
    </xf>
    <xf numFmtId="0" fontId="12" fillId="5" borderId="0" xfId="0" applyFont="1" applyFill="1" applyAlignment="1">
      <alignment horizontal="center" vertical="center" wrapText="1"/>
    </xf>
    <xf numFmtId="0" fontId="23" fillId="0" borderId="0" xfId="1" applyFont="1" applyAlignment="1">
      <alignment horizontal="center" vertical="center" wrapText="1"/>
    </xf>
    <xf numFmtId="0" fontId="7" fillId="12" borderId="4" xfId="0" applyFont="1" applyFill="1" applyBorder="1" applyAlignment="1">
      <alignment horizontal="left" vertical="center" wrapText="1"/>
    </xf>
    <xf numFmtId="166" fontId="3" fillId="12" borderId="2" xfId="2" applyNumberFormat="1" applyFont="1" applyFill="1" applyBorder="1" applyAlignment="1">
      <alignment horizontal="right" vertical="center"/>
    </xf>
    <xf numFmtId="166" fontId="3" fillId="12" borderId="3" xfId="2" applyNumberFormat="1" applyFont="1" applyFill="1" applyBorder="1" applyAlignment="1">
      <alignment horizontal="righ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indent="1"/>
    </xf>
    <xf numFmtId="0" fontId="7" fillId="0" borderId="7" xfId="0" applyFont="1" applyBorder="1" applyAlignment="1">
      <alignment horizontal="left" vertical="center" indent="1"/>
    </xf>
    <xf numFmtId="0" fontId="7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65" fontId="3" fillId="0" borderId="23" xfId="0" applyNumberFormat="1" applyFont="1" applyBorder="1" applyAlignment="1">
      <alignment horizontal="right" vertical="center"/>
    </xf>
    <xf numFmtId="165" fontId="3" fillId="0" borderId="2" xfId="0" applyNumberFormat="1" applyFont="1" applyBorder="1" applyAlignment="1">
      <alignment horizontal="right" vertical="center"/>
    </xf>
    <xf numFmtId="165" fontId="3" fillId="0" borderId="3" xfId="0" applyNumberFormat="1" applyFont="1" applyBorder="1" applyAlignment="1">
      <alignment horizontal="right" vertical="center"/>
    </xf>
    <xf numFmtId="0" fontId="7" fillId="0" borderId="4" xfId="0" applyFont="1" applyBorder="1" applyAlignment="1">
      <alignment horizontal="left" vertical="center" wrapText="1"/>
    </xf>
    <xf numFmtId="165" fontId="7" fillId="0" borderId="2" xfId="0" applyNumberFormat="1" applyFont="1" applyBorder="1" applyAlignment="1">
      <alignment horizontal="right" vertical="center"/>
    </xf>
    <xf numFmtId="165" fontId="7" fillId="0" borderId="3" xfId="0" applyNumberFormat="1" applyFont="1" applyBorder="1" applyAlignment="1">
      <alignment horizontal="right" vertical="center"/>
    </xf>
    <xf numFmtId="0" fontId="16" fillId="0" borderId="0" xfId="0" applyFont="1" applyAlignment="1">
      <alignment horizontal="center" vertical="center" wrapText="1"/>
    </xf>
    <xf numFmtId="166" fontId="3" fillId="0" borderId="43" xfId="0" applyNumberFormat="1" applyFont="1" applyBorder="1" applyAlignment="1">
      <alignment horizontal="right" vertical="center"/>
    </xf>
    <xf numFmtId="166" fontId="3" fillId="0" borderId="44" xfId="0" applyNumberFormat="1" applyFont="1" applyBorder="1" applyAlignment="1">
      <alignment horizontal="right" vertical="center"/>
    </xf>
    <xf numFmtId="166" fontId="3" fillId="0" borderId="45" xfId="0" applyNumberFormat="1" applyFont="1" applyBorder="1" applyAlignment="1">
      <alignment horizontal="right" vertical="center"/>
    </xf>
    <xf numFmtId="0" fontId="7" fillId="0" borderId="2" xfId="0" applyFont="1" applyBorder="1" applyAlignment="1">
      <alignment horizontal="left" vertical="center" wrapText="1"/>
    </xf>
    <xf numFmtId="0" fontId="7" fillId="0" borderId="46" xfId="0" applyFont="1" applyBorder="1" applyAlignment="1">
      <alignment horizontal="left" vertical="center" wrapText="1"/>
    </xf>
    <xf numFmtId="166" fontId="3" fillId="0" borderId="2" xfId="0" applyNumberFormat="1" applyFont="1" applyBorder="1" applyAlignment="1">
      <alignment horizontal="right" vertical="center"/>
    </xf>
    <xf numFmtId="166" fontId="3" fillId="0" borderId="3" xfId="0" applyNumberFormat="1" applyFont="1" applyBorder="1" applyAlignment="1">
      <alignment horizontal="right" vertical="center"/>
    </xf>
    <xf numFmtId="166" fontId="3" fillId="0" borderId="47" xfId="0" applyNumberFormat="1" applyFont="1" applyBorder="1" applyAlignment="1">
      <alignment horizontal="right" vertical="center"/>
    </xf>
    <xf numFmtId="166" fontId="3" fillId="0" borderId="48" xfId="0" applyNumberFormat="1" applyFont="1" applyBorder="1" applyAlignment="1">
      <alignment horizontal="right" vertical="center"/>
    </xf>
    <xf numFmtId="166" fontId="3" fillId="12" borderId="2" xfId="0" applyNumberFormat="1" applyFont="1" applyFill="1" applyBorder="1" applyAlignment="1">
      <alignment horizontal="right" vertical="center"/>
    </xf>
    <xf numFmtId="166" fontId="3" fillId="12" borderId="3" xfId="0" applyNumberFormat="1" applyFont="1" applyFill="1" applyBorder="1" applyAlignment="1">
      <alignment horizontal="right" vertical="center"/>
    </xf>
    <xf numFmtId="0" fontId="21" fillId="10" borderId="0" xfId="0" applyFont="1" applyFill="1" applyAlignment="1">
      <alignment horizontal="left" vertical="center" wrapText="1" indent="1"/>
    </xf>
    <xf numFmtId="0" fontId="7" fillId="10" borderId="0" xfId="0" applyFont="1" applyFill="1" applyAlignment="1">
      <alignment horizontal="right" vertical="center" indent="1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19" fillId="0" borderId="0" xfId="1" applyFont="1" applyAlignment="1">
      <alignment horizontal="center" vertical="center"/>
    </xf>
    <xf numFmtId="0" fontId="21" fillId="9" borderId="0" xfId="0" applyFont="1" applyFill="1" applyAlignment="1">
      <alignment horizontal="left" vertical="center" wrapText="1" indent="1"/>
    </xf>
    <xf numFmtId="0" fontId="7" fillId="0" borderId="12" xfId="0" applyFont="1" applyBorder="1" applyAlignment="1">
      <alignment horizontal="center" vertical="center" indent="1"/>
    </xf>
    <xf numFmtId="0" fontId="7" fillId="0" borderId="7" xfId="0" applyFont="1" applyBorder="1" applyAlignment="1">
      <alignment horizontal="center" vertical="center" indent="1"/>
    </xf>
    <xf numFmtId="0" fontId="7" fillId="0" borderId="4" xfId="0" applyFont="1" applyBorder="1" applyAlignment="1">
      <alignment horizontal="left" vertical="center" wrapText="1" indent="1"/>
    </xf>
    <xf numFmtId="0" fontId="7" fillId="0" borderId="2" xfId="0" applyFont="1" applyBorder="1" applyAlignment="1">
      <alignment horizontal="left" vertical="center" wrapText="1" indent="1"/>
    </xf>
    <xf numFmtId="0" fontId="7" fillId="0" borderId="46" xfId="0" applyFont="1" applyBorder="1" applyAlignment="1">
      <alignment horizontal="left" vertical="center" wrapText="1" indent="1"/>
    </xf>
    <xf numFmtId="0" fontId="7" fillId="12" borderId="4" xfId="0" applyFont="1" applyFill="1" applyBorder="1" applyAlignment="1">
      <alignment horizontal="left" vertical="center" wrapText="1" indent="1"/>
    </xf>
    <xf numFmtId="0" fontId="7" fillId="12" borderId="2" xfId="0" applyFont="1" applyFill="1" applyBorder="1" applyAlignment="1">
      <alignment horizontal="left" vertical="center" wrapText="1" indent="1"/>
    </xf>
    <xf numFmtId="0" fontId="7" fillId="12" borderId="46" xfId="0" applyFont="1" applyFill="1" applyBorder="1" applyAlignment="1">
      <alignment horizontal="left" vertical="center" wrapText="1" indent="1"/>
    </xf>
    <xf numFmtId="0" fontId="7" fillId="9" borderId="0" xfId="0" applyFont="1" applyFill="1" applyAlignment="1">
      <alignment horizontal="right" vertical="center" indent="1"/>
    </xf>
    <xf numFmtId="0" fontId="7" fillId="11" borderId="4" xfId="0" applyFont="1" applyFill="1" applyBorder="1" applyAlignment="1">
      <alignment horizontal="left" vertical="center" wrapText="1" indent="1"/>
    </xf>
    <xf numFmtId="0" fontId="7" fillId="11" borderId="2" xfId="0" applyFont="1" applyFill="1" applyBorder="1" applyAlignment="1">
      <alignment horizontal="left" vertical="center" wrapText="1" indent="1"/>
    </xf>
    <xf numFmtId="0" fontId="7" fillId="11" borderId="46" xfId="0" applyFont="1" applyFill="1" applyBorder="1" applyAlignment="1">
      <alignment horizontal="left" vertical="center" wrapText="1" indent="1"/>
    </xf>
    <xf numFmtId="166" fontId="3" fillId="11" borderId="2" xfId="0" applyNumberFormat="1" applyFont="1" applyFill="1" applyBorder="1" applyAlignment="1">
      <alignment horizontal="right" vertical="center"/>
    </xf>
    <xf numFmtId="166" fontId="3" fillId="11" borderId="3" xfId="0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left" vertical="center"/>
    </xf>
    <xf numFmtId="0" fontId="18" fillId="13" borderId="0" xfId="0" applyFont="1" applyFill="1" applyBorder="1" applyAlignment="1">
      <alignment horizontal="center" vertical="center"/>
    </xf>
    <xf numFmtId="0" fontId="7" fillId="12" borderId="2" xfId="0" applyFont="1" applyFill="1" applyBorder="1" applyAlignment="1">
      <alignment horizontal="left" vertical="center" wrapText="1"/>
    </xf>
    <xf numFmtId="0" fontId="6" fillId="0" borderId="5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18" fillId="13" borderId="49" xfId="0" applyFont="1" applyFill="1" applyBorder="1" applyAlignment="1">
      <alignment horizontal="center" vertical="center"/>
    </xf>
    <xf numFmtId="0" fontId="18" fillId="13" borderId="47" xfId="0" applyFont="1" applyFill="1" applyBorder="1" applyAlignment="1">
      <alignment horizontal="center" vertical="center"/>
    </xf>
    <xf numFmtId="0" fontId="18" fillId="13" borderId="48" xfId="0" applyFont="1" applyFill="1" applyBorder="1" applyAlignment="1">
      <alignment horizontal="center" vertical="center"/>
    </xf>
    <xf numFmtId="0" fontId="18" fillId="13" borderId="50" xfId="0" applyFont="1" applyFill="1" applyBorder="1" applyAlignment="1">
      <alignment horizontal="center" vertical="center"/>
    </xf>
    <xf numFmtId="0" fontId="18" fillId="13" borderId="52" xfId="0" applyFont="1" applyFill="1" applyBorder="1" applyAlignment="1">
      <alignment horizontal="center" vertical="center"/>
    </xf>
    <xf numFmtId="0" fontId="6" fillId="0" borderId="52" xfId="0" applyFont="1" applyBorder="1" applyAlignment="1">
      <alignment horizontal="center" vertical="center" wrapText="1"/>
    </xf>
    <xf numFmtId="0" fontId="6" fillId="0" borderId="53" xfId="0" applyFont="1" applyBorder="1" applyAlignment="1">
      <alignment horizontal="center" vertical="center" wrapText="1"/>
    </xf>
    <xf numFmtId="0" fontId="6" fillId="0" borderId="5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">
    <cellStyle name="Euro" xfId="2" xr:uid="{3D97FF66-04E8-42F9-BE1C-E3AFE1D7930F}"/>
    <cellStyle name="Normal" xfId="0" builtinId="0"/>
    <cellStyle name="Normal 2" xfId="1" xr:uid="{09E30B3E-92F6-4F27-AF3D-09FB975DB78A}"/>
    <cellStyle name="Normal 5" xfId="3" xr:uid="{D4676107-E425-498E-8B33-69E1FA6231E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91F7C-CDE4-43F9-BFEB-06117C72C3D5}">
  <sheetPr>
    <pageSetUpPr fitToPage="1"/>
  </sheetPr>
  <dimension ref="B1:AJ69"/>
  <sheetViews>
    <sheetView showGridLines="0" tabSelected="1" zoomScaleNormal="100" workbookViewId="0">
      <selection activeCell="V49" sqref="V49"/>
    </sheetView>
  </sheetViews>
  <sheetFormatPr baseColWidth="10" defaultColWidth="11.453125" defaultRowHeight="14.15" customHeight="1" x14ac:dyDescent="0.35"/>
  <cols>
    <col min="1" max="1" width="3.453125" style="2" customWidth="1"/>
    <col min="2" max="2" width="3.1796875" style="1" bestFit="1" customWidth="1"/>
    <col min="3" max="23" width="3.1796875" style="1" customWidth="1"/>
    <col min="24" max="25" width="2.453125" style="1" customWidth="1"/>
    <col min="26" max="26" width="3.453125" style="2" customWidth="1"/>
    <col min="27" max="27" width="12.453125" style="76" customWidth="1"/>
    <col min="28" max="28" width="8.1796875" style="2" customWidth="1"/>
    <col min="29" max="29" width="8.26953125" style="2" customWidth="1"/>
    <col min="30" max="30" width="4.81640625" style="2" bestFit="1" customWidth="1"/>
    <col min="31" max="31" width="11.81640625" style="2" customWidth="1"/>
    <col min="32" max="32" width="11.54296875" style="2" customWidth="1"/>
    <col min="33" max="33" width="11.453125" style="2" hidden="1" customWidth="1"/>
    <col min="34" max="34" width="8.1796875" style="2" customWidth="1"/>
    <col min="35" max="35" width="6.26953125" style="2" bestFit="1" customWidth="1"/>
    <col min="36" max="36" width="4.54296875" style="2" customWidth="1"/>
    <col min="37" max="16384" width="11.453125" style="2"/>
  </cols>
  <sheetData>
    <row r="1" spans="2:36" ht="23.5" customHeight="1" x14ac:dyDescent="0.3">
      <c r="B1" s="153"/>
      <c r="D1" s="159"/>
      <c r="E1" s="164" t="s">
        <v>63</v>
      </c>
      <c r="F1" s="164"/>
      <c r="G1" s="164"/>
      <c r="H1" s="164"/>
      <c r="I1" s="164"/>
      <c r="J1" s="164"/>
      <c r="K1" s="164"/>
      <c r="L1" s="164"/>
      <c r="M1" s="164"/>
      <c r="N1" s="164"/>
      <c r="O1" s="164"/>
      <c r="P1" s="164"/>
      <c r="Q1" s="164"/>
      <c r="R1" s="164"/>
      <c r="S1" s="164"/>
      <c r="T1" s="164"/>
      <c r="U1" s="164"/>
      <c r="V1" s="164"/>
      <c r="W1" s="164"/>
      <c r="X1" s="164"/>
      <c r="Y1" s="155"/>
      <c r="Z1" s="159"/>
      <c r="AB1" s="184"/>
      <c r="AC1" s="184"/>
      <c r="AD1" s="184"/>
      <c r="AE1" s="184"/>
      <c r="AF1" s="184"/>
      <c r="AG1" s="184"/>
      <c r="AH1" s="184"/>
      <c r="AI1" s="184"/>
      <c r="AJ1" s="184"/>
    </row>
    <row r="2" spans="2:36" ht="14.15" customHeight="1" x14ac:dyDescent="0.35">
      <c r="C2" s="159"/>
      <c r="D2" s="159"/>
      <c r="E2" s="164"/>
      <c r="F2" s="164"/>
      <c r="G2" s="164"/>
      <c r="H2" s="164"/>
      <c r="I2" s="164"/>
      <c r="J2" s="164"/>
      <c r="K2" s="164"/>
      <c r="L2" s="164"/>
      <c r="M2" s="164"/>
      <c r="N2" s="164"/>
      <c r="O2" s="164"/>
      <c r="P2" s="164"/>
      <c r="Q2" s="164"/>
      <c r="R2" s="164"/>
      <c r="S2" s="164"/>
      <c r="T2" s="164"/>
      <c r="U2" s="164"/>
      <c r="V2" s="164"/>
      <c r="W2" s="164"/>
      <c r="X2" s="164"/>
      <c r="Y2" s="155"/>
      <c r="Z2" s="159"/>
      <c r="AB2" s="184"/>
      <c r="AC2" s="184"/>
      <c r="AD2" s="184"/>
      <c r="AE2" s="184"/>
      <c r="AF2" s="184"/>
      <c r="AG2" s="184"/>
      <c r="AH2" s="184"/>
      <c r="AI2" s="184"/>
      <c r="AJ2" s="184"/>
    </row>
    <row r="3" spans="2:36" ht="14.15" customHeight="1" x14ac:dyDescent="0.35">
      <c r="B3" s="152"/>
      <c r="E3" s="164"/>
      <c r="F3" s="164"/>
      <c r="G3" s="164"/>
      <c r="H3" s="164"/>
      <c r="I3" s="164"/>
      <c r="J3" s="164"/>
      <c r="K3" s="164"/>
      <c r="L3" s="164"/>
      <c r="M3" s="164"/>
      <c r="N3" s="164"/>
      <c r="O3" s="164"/>
      <c r="P3" s="164"/>
      <c r="Q3" s="164"/>
      <c r="R3" s="164"/>
      <c r="S3" s="164"/>
      <c r="T3" s="164"/>
      <c r="U3" s="164"/>
      <c r="V3" s="164"/>
      <c r="W3" s="164"/>
      <c r="X3" s="164"/>
      <c r="Y3" s="155"/>
      <c r="AB3" s="184"/>
      <c r="AC3" s="184"/>
      <c r="AD3" s="184"/>
      <c r="AE3" s="184"/>
      <c r="AF3" s="184"/>
      <c r="AG3" s="184"/>
      <c r="AH3" s="184"/>
      <c r="AI3" s="184"/>
      <c r="AJ3" s="184"/>
    </row>
    <row r="4" spans="2:36" ht="14.15" customHeight="1" thickBot="1" x14ac:dyDescent="0.4"/>
    <row r="5" spans="2:36" ht="9" customHeight="1" thickBot="1" x14ac:dyDescent="0.4">
      <c r="B5" s="163" t="s">
        <v>81</v>
      </c>
      <c r="C5" s="163"/>
      <c r="D5" s="163"/>
      <c r="E5" s="163"/>
      <c r="F5" s="163"/>
      <c r="G5" s="163"/>
      <c r="H5" s="163"/>
      <c r="I5" s="33"/>
      <c r="J5" s="163" t="s">
        <v>82</v>
      </c>
      <c r="K5" s="163"/>
      <c r="L5" s="163"/>
      <c r="M5" s="163"/>
      <c r="N5" s="163"/>
      <c r="O5" s="163"/>
      <c r="P5" s="163"/>
      <c r="Q5" s="157"/>
      <c r="R5" s="163" t="s">
        <v>83</v>
      </c>
      <c r="S5" s="163"/>
      <c r="T5" s="163"/>
      <c r="U5" s="163"/>
      <c r="V5" s="163"/>
      <c r="W5" s="163"/>
      <c r="X5" s="163"/>
      <c r="Y5" s="157"/>
      <c r="AA5" s="93"/>
      <c r="AB5" s="172" t="s">
        <v>79</v>
      </c>
      <c r="AC5" s="168"/>
      <c r="AD5" s="168"/>
      <c r="AE5" s="168"/>
      <c r="AF5" s="168"/>
      <c r="AG5" s="168"/>
      <c r="AH5" s="168"/>
      <c r="AI5" s="169"/>
    </row>
    <row r="6" spans="2:36" ht="14.15" customHeight="1" thickBot="1" x14ac:dyDescent="0.4">
      <c r="B6" s="106" t="s">
        <v>33</v>
      </c>
      <c r="C6" s="106" t="s">
        <v>34</v>
      </c>
      <c r="D6" s="106" t="s">
        <v>35</v>
      </c>
      <c r="E6" s="106" t="s">
        <v>36</v>
      </c>
      <c r="F6" s="106" t="s">
        <v>37</v>
      </c>
      <c r="G6" s="107" t="s">
        <v>38</v>
      </c>
      <c r="H6" s="107" t="s">
        <v>39</v>
      </c>
      <c r="I6" s="34"/>
      <c r="J6" s="106" t="s">
        <v>33</v>
      </c>
      <c r="K6" s="106" t="s">
        <v>34</v>
      </c>
      <c r="L6" s="106" t="s">
        <v>35</v>
      </c>
      <c r="M6" s="106" t="s">
        <v>36</v>
      </c>
      <c r="N6" s="106" t="s">
        <v>37</v>
      </c>
      <c r="O6" s="107" t="s">
        <v>38</v>
      </c>
      <c r="P6" s="107" t="s">
        <v>39</v>
      </c>
      <c r="Q6" s="34"/>
      <c r="R6" s="106" t="s">
        <v>33</v>
      </c>
      <c r="S6" s="106" t="s">
        <v>34</v>
      </c>
      <c r="T6" s="106" t="s">
        <v>35</v>
      </c>
      <c r="U6" s="106" t="s">
        <v>36</v>
      </c>
      <c r="V6" s="106" t="s">
        <v>37</v>
      </c>
      <c r="W6" s="107" t="s">
        <v>38</v>
      </c>
      <c r="X6" s="107" t="s">
        <v>39</v>
      </c>
      <c r="Y6" s="34"/>
      <c r="AA6" s="170" t="s">
        <v>80</v>
      </c>
      <c r="AB6" s="168" t="s">
        <v>92</v>
      </c>
      <c r="AC6" s="168"/>
      <c r="AD6" s="169"/>
      <c r="AE6" s="172" t="s">
        <v>93</v>
      </c>
      <c r="AF6" s="168"/>
      <c r="AG6" s="168"/>
      <c r="AH6" s="173"/>
      <c r="AI6" s="174"/>
    </row>
    <row r="7" spans="2:36" ht="23.5" customHeight="1" thickBot="1" x14ac:dyDescent="0.4">
      <c r="B7" s="2"/>
      <c r="C7" s="35"/>
      <c r="D7" s="35"/>
      <c r="E7" s="36">
        <v>1</v>
      </c>
      <c r="F7" s="35">
        <v>2</v>
      </c>
      <c r="G7" s="38">
        <v>3</v>
      </c>
      <c r="H7" s="38">
        <v>4</v>
      </c>
      <c r="J7" s="39"/>
      <c r="K7" s="35"/>
      <c r="L7" s="35"/>
      <c r="M7" s="35"/>
      <c r="N7" s="35"/>
      <c r="O7" s="38"/>
      <c r="P7" s="38">
        <v>1</v>
      </c>
      <c r="Q7" s="38"/>
      <c r="R7" s="39"/>
      <c r="S7" s="35"/>
      <c r="T7" s="35"/>
      <c r="U7" s="35"/>
      <c r="V7" s="35"/>
      <c r="W7" s="35"/>
      <c r="X7" s="38">
        <v>1</v>
      </c>
      <c r="Y7" s="38"/>
      <c r="AA7" s="171"/>
      <c r="AB7" s="12" t="s">
        <v>10</v>
      </c>
      <c r="AC7" s="13" t="s">
        <v>11</v>
      </c>
      <c r="AD7" s="14" t="s">
        <v>12</v>
      </c>
      <c r="AE7" s="13" t="s">
        <v>94</v>
      </c>
      <c r="AF7" s="13" t="s">
        <v>95</v>
      </c>
      <c r="AG7" s="15" t="s">
        <v>15</v>
      </c>
      <c r="AH7" s="12" t="s">
        <v>11</v>
      </c>
      <c r="AI7" s="15" t="s">
        <v>12</v>
      </c>
    </row>
    <row r="8" spans="2:36" ht="12" x14ac:dyDescent="0.35">
      <c r="B8" s="35">
        <v>5</v>
      </c>
      <c r="C8" s="36">
        <v>6</v>
      </c>
      <c r="D8" s="35">
        <v>7</v>
      </c>
      <c r="E8" s="35">
        <v>8</v>
      </c>
      <c r="F8" s="35">
        <v>9</v>
      </c>
      <c r="G8" s="38">
        <v>10</v>
      </c>
      <c r="H8" s="38">
        <v>11</v>
      </c>
      <c r="J8" s="35">
        <v>2</v>
      </c>
      <c r="K8" s="35">
        <v>3</v>
      </c>
      <c r="L8" s="35">
        <v>4</v>
      </c>
      <c r="M8" s="35">
        <v>5</v>
      </c>
      <c r="N8" s="35">
        <v>6</v>
      </c>
      <c r="O8" s="38">
        <v>7</v>
      </c>
      <c r="P8" s="38">
        <v>8</v>
      </c>
      <c r="Q8" s="38"/>
      <c r="R8" s="35">
        <v>2</v>
      </c>
      <c r="S8" s="35">
        <v>3</v>
      </c>
      <c r="T8" s="35">
        <v>4</v>
      </c>
      <c r="U8" s="35">
        <v>5</v>
      </c>
      <c r="V8" s="35">
        <v>6</v>
      </c>
      <c r="W8" s="38">
        <v>7</v>
      </c>
      <c r="X8" s="38">
        <v>8</v>
      </c>
      <c r="Y8" s="38"/>
      <c r="AA8" s="94" t="s">
        <v>81</v>
      </c>
      <c r="AB8" s="16">
        <v>20</v>
      </c>
      <c r="AC8" s="16">
        <v>0</v>
      </c>
      <c r="AD8" s="84">
        <f t="shared" ref="AD8:AD19" si="0">+AB8+AC8</f>
        <v>20</v>
      </c>
      <c r="AE8" s="17">
        <f>+AB8*8</f>
        <v>160</v>
      </c>
      <c r="AF8" s="128">
        <f>+AB8*15</f>
        <v>300</v>
      </c>
      <c r="AG8" s="18"/>
      <c r="AH8" s="16">
        <f t="shared" ref="AH8:AH19" si="1">+AC8*7</f>
        <v>0</v>
      </c>
      <c r="AI8" s="19">
        <f>(AE8+AH8)+(AF8/60)</f>
        <v>165</v>
      </c>
    </row>
    <row r="9" spans="2:36" ht="14.15" customHeight="1" x14ac:dyDescent="0.35">
      <c r="B9" s="35">
        <v>12</v>
      </c>
      <c r="C9" s="35">
        <v>13</v>
      </c>
      <c r="D9" s="35">
        <v>14</v>
      </c>
      <c r="E9" s="35">
        <v>15</v>
      </c>
      <c r="F9" s="35">
        <v>16</v>
      </c>
      <c r="G9" s="38">
        <v>17</v>
      </c>
      <c r="H9" s="38">
        <v>18</v>
      </c>
      <c r="J9" s="35">
        <v>9</v>
      </c>
      <c r="K9" s="35">
        <v>10</v>
      </c>
      <c r="L9" s="35">
        <v>11</v>
      </c>
      <c r="M9" s="35">
        <v>12</v>
      </c>
      <c r="N9" s="35">
        <v>13</v>
      </c>
      <c r="O9" s="38">
        <v>14</v>
      </c>
      <c r="P9" s="38">
        <v>15</v>
      </c>
      <c r="Q9" s="38"/>
      <c r="R9" s="35">
        <v>9</v>
      </c>
      <c r="S9" s="35">
        <v>10</v>
      </c>
      <c r="T9" s="35">
        <v>11</v>
      </c>
      <c r="U9" s="35">
        <v>12</v>
      </c>
      <c r="V9" s="35">
        <v>13</v>
      </c>
      <c r="W9" s="38">
        <v>14</v>
      </c>
      <c r="X9" s="38">
        <v>15</v>
      </c>
      <c r="Y9" s="38"/>
      <c r="AA9" s="95" t="s">
        <v>82</v>
      </c>
      <c r="AB9" s="25">
        <v>20</v>
      </c>
      <c r="AC9" s="25">
        <v>0</v>
      </c>
      <c r="AD9" s="85">
        <f t="shared" si="0"/>
        <v>20</v>
      </c>
      <c r="AE9" s="26">
        <f>+AB9*8</f>
        <v>160</v>
      </c>
      <c r="AF9" s="129">
        <f t="shared" ref="AF9:AF19" si="2">+AB9*15</f>
        <v>300</v>
      </c>
      <c r="AG9" s="28"/>
      <c r="AH9" s="25">
        <f t="shared" si="1"/>
        <v>0</v>
      </c>
      <c r="AI9" s="29">
        <f t="shared" ref="AI9:AI18" si="3">(AE9+AH9)+(AF9/60)</f>
        <v>165</v>
      </c>
    </row>
    <row r="10" spans="2:36" ht="21" customHeight="1" x14ac:dyDescent="0.35">
      <c r="B10" s="35">
        <v>19</v>
      </c>
      <c r="C10" s="35">
        <v>20</v>
      </c>
      <c r="D10" s="35">
        <v>21</v>
      </c>
      <c r="E10" s="35">
        <v>22</v>
      </c>
      <c r="F10" s="35">
        <v>23</v>
      </c>
      <c r="G10" s="38">
        <v>24</v>
      </c>
      <c r="H10" s="38">
        <v>25</v>
      </c>
      <c r="J10" s="35">
        <v>16</v>
      </c>
      <c r="K10" s="35">
        <v>17</v>
      </c>
      <c r="L10" s="35">
        <v>18</v>
      </c>
      <c r="M10" s="35">
        <v>19</v>
      </c>
      <c r="N10" s="35">
        <v>20</v>
      </c>
      <c r="O10" s="38">
        <v>21</v>
      </c>
      <c r="P10" s="38">
        <v>22</v>
      </c>
      <c r="Q10" s="38"/>
      <c r="R10" s="35">
        <v>16</v>
      </c>
      <c r="S10" s="35">
        <v>17</v>
      </c>
      <c r="T10" s="35">
        <v>18</v>
      </c>
      <c r="U10" s="35">
        <v>19</v>
      </c>
      <c r="V10" s="35">
        <v>20</v>
      </c>
      <c r="W10" s="38">
        <v>21</v>
      </c>
      <c r="X10" s="38">
        <v>22</v>
      </c>
      <c r="Y10" s="38"/>
      <c r="AA10" s="95" t="s">
        <v>83</v>
      </c>
      <c r="AB10" s="25">
        <v>22</v>
      </c>
      <c r="AC10" s="25">
        <v>0</v>
      </c>
      <c r="AD10" s="85">
        <f t="shared" si="0"/>
        <v>22</v>
      </c>
      <c r="AE10" s="26">
        <f t="shared" ref="AE10:AE19" si="4">+AB10*8</f>
        <v>176</v>
      </c>
      <c r="AF10" s="129">
        <f t="shared" si="2"/>
        <v>330</v>
      </c>
      <c r="AG10" s="28"/>
      <c r="AH10" s="25">
        <f t="shared" si="1"/>
        <v>0</v>
      </c>
      <c r="AI10" s="29">
        <f t="shared" si="3"/>
        <v>181.5</v>
      </c>
    </row>
    <row r="11" spans="2:36" ht="14.15" customHeight="1" x14ac:dyDescent="0.35">
      <c r="B11" s="35">
        <v>26</v>
      </c>
      <c r="C11" s="35">
        <v>27</v>
      </c>
      <c r="D11" s="35">
        <v>28</v>
      </c>
      <c r="E11" s="35">
        <v>29</v>
      </c>
      <c r="F11" s="35">
        <v>30</v>
      </c>
      <c r="G11" s="38">
        <v>31</v>
      </c>
      <c r="H11" s="38"/>
      <c r="J11" s="35">
        <v>23</v>
      </c>
      <c r="K11" s="35">
        <v>24</v>
      </c>
      <c r="L11" s="35">
        <v>25</v>
      </c>
      <c r="M11" s="35">
        <v>26</v>
      </c>
      <c r="N11" s="35">
        <v>27</v>
      </c>
      <c r="O11" s="38">
        <v>28</v>
      </c>
      <c r="P11" s="35"/>
      <c r="Q11" s="35"/>
      <c r="R11" s="35">
        <v>23</v>
      </c>
      <c r="S11" s="35">
        <v>24</v>
      </c>
      <c r="T11" s="35">
        <v>25</v>
      </c>
      <c r="U11" s="35">
        <v>26</v>
      </c>
      <c r="V11" s="35">
        <v>27</v>
      </c>
      <c r="W11" s="38">
        <v>28</v>
      </c>
      <c r="X11" s="38">
        <v>29</v>
      </c>
      <c r="Y11" s="38"/>
      <c r="AA11" s="95" t="s">
        <v>26</v>
      </c>
      <c r="AB11" s="25">
        <v>20</v>
      </c>
      <c r="AC11" s="25">
        <v>0</v>
      </c>
      <c r="AD11" s="85">
        <f t="shared" si="0"/>
        <v>20</v>
      </c>
      <c r="AE11" s="26">
        <f t="shared" si="4"/>
        <v>160</v>
      </c>
      <c r="AF11" s="129">
        <f t="shared" si="2"/>
        <v>300</v>
      </c>
      <c r="AG11" s="28"/>
      <c r="AH11" s="25">
        <f t="shared" si="1"/>
        <v>0</v>
      </c>
      <c r="AI11" s="29">
        <f>(AE11+AH11)+(AF11/60)</f>
        <v>165</v>
      </c>
    </row>
    <row r="12" spans="2:36" ht="14.15" customHeight="1" x14ac:dyDescent="0.35">
      <c r="B12" s="43"/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35">
        <v>30</v>
      </c>
      <c r="S12" s="35">
        <v>31</v>
      </c>
      <c r="T12" s="35"/>
      <c r="U12" s="35"/>
      <c r="V12" s="35"/>
      <c r="W12" s="110"/>
      <c r="X12" s="110"/>
      <c r="Y12" s="110"/>
      <c r="AA12" s="95" t="s">
        <v>84</v>
      </c>
      <c r="AB12" s="25">
        <v>19</v>
      </c>
      <c r="AC12" s="25">
        <v>0</v>
      </c>
      <c r="AD12" s="85">
        <f t="shared" si="0"/>
        <v>19</v>
      </c>
      <c r="AE12" s="26">
        <f t="shared" si="4"/>
        <v>152</v>
      </c>
      <c r="AF12" s="129">
        <f t="shared" si="2"/>
        <v>285</v>
      </c>
      <c r="AG12" s="28"/>
      <c r="AH12" s="25">
        <f t="shared" si="1"/>
        <v>0</v>
      </c>
      <c r="AI12" s="29">
        <f t="shared" si="3"/>
        <v>156.75</v>
      </c>
    </row>
    <row r="13" spans="2:36" ht="14.15" customHeight="1" x14ac:dyDescent="0.35">
      <c r="AA13" s="95" t="s">
        <v>85</v>
      </c>
      <c r="AB13" s="25">
        <v>20</v>
      </c>
      <c r="AC13" s="25">
        <v>1</v>
      </c>
      <c r="AD13" s="85">
        <f t="shared" si="0"/>
        <v>21</v>
      </c>
      <c r="AE13" s="26">
        <f t="shared" si="4"/>
        <v>160</v>
      </c>
      <c r="AF13" s="129">
        <f t="shared" si="2"/>
        <v>300</v>
      </c>
      <c r="AG13" s="28"/>
      <c r="AH13" s="25">
        <f t="shared" si="1"/>
        <v>7</v>
      </c>
      <c r="AI13" s="29">
        <f t="shared" si="3"/>
        <v>172</v>
      </c>
    </row>
    <row r="14" spans="2:36" ht="14.15" customHeight="1" x14ac:dyDescent="0.35">
      <c r="B14" s="163" t="s">
        <v>26</v>
      </c>
      <c r="C14" s="163"/>
      <c r="D14" s="163"/>
      <c r="E14" s="163"/>
      <c r="F14" s="163"/>
      <c r="G14" s="163"/>
      <c r="H14" s="163"/>
      <c r="I14" s="33"/>
      <c r="J14" s="163" t="s">
        <v>84</v>
      </c>
      <c r="K14" s="163"/>
      <c r="L14" s="163"/>
      <c r="M14" s="163"/>
      <c r="N14" s="163"/>
      <c r="O14" s="163"/>
      <c r="P14" s="163"/>
      <c r="Q14" s="157"/>
      <c r="R14" s="163" t="s">
        <v>85</v>
      </c>
      <c r="S14" s="163"/>
      <c r="T14" s="163"/>
      <c r="U14" s="163"/>
      <c r="V14" s="163"/>
      <c r="W14" s="163"/>
      <c r="X14" s="163"/>
      <c r="Y14" s="157"/>
      <c r="AA14" s="95" t="s">
        <v>86</v>
      </c>
      <c r="AB14" s="25">
        <v>23</v>
      </c>
      <c r="AC14" s="25">
        <v>0</v>
      </c>
      <c r="AD14" s="85">
        <f t="shared" si="0"/>
        <v>23</v>
      </c>
      <c r="AE14" s="26">
        <f t="shared" si="4"/>
        <v>184</v>
      </c>
      <c r="AF14" s="129">
        <f t="shared" si="2"/>
        <v>345</v>
      </c>
      <c r="AG14" s="28"/>
      <c r="AH14" s="25">
        <f t="shared" si="1"/>
        <v>0</v>
      </c>
      <c r="AI14" s="29">
        <f t="shared" si="3"/>
        <v>189.75</v>
      </c>
    </row>
    <row r="15" spans="2:36" ht="14.15" customHeight="1" x14ac:dyDescent="0.35">
      <c r="B15" s="106" t="s">
        <v>33</v>
      </c>
      <c r="C15" s="106" t="s">
        <v>34</v>
      </c>
      <c r="D15" s="106" t="s">
        <v>35</v>
      </c>
      <c r="E15" s="106" t="s">
        <v>36</v>
      </c>
      <c r="F15" s="106" t="s">
        <v>37</v>
      </c>
      <c r="G15" s="107" t="s">
        <v>38</v>
      </c>
      <c r="H15" s="107" t="s">
        <v>39</v>
      </c>
      <c r="I15" s="34"/>
      <c r="J15" s="106" t="s">
        <v>33</v>
      </c>
      <c r="K15" s="106" t="s">
        <v>34</v>
      </c>
      <c r="L15" s="106" t="s">
        <v>35</v>
      </c>
      <c r="M15" s="106" t="s">
        <v>36</v>
      </c>
      <c r="N15" s="106" t="s">
        <v>37</v>
      </c>
      <c r="O15" s="107" t="s">
        <v>38</v>
      </c>
      <c r="P15" s="107" t="s">
        <v>39</v>
      </c>
      <c r="Q15" s="34"/>
      <c r="R15" s="106" t="s">
        <v>33</v>
      </c>
      <c r="S15" s="106" t="s">
        <v>34</v>
      </c>
      <c r="T15" s="106" t="s">
        <v>35</v>
      </c>
      <c r="U15" s="106" t="s">
        <v>36</v>
      </c>
      <c r="V15" s="106" t="s">
        <v>37</v>
      </c>
      <c r="W15" s="107" t="s">
        <v>38</v>
      </c>
      <c r="X15" s="107" t="s">
        <v>39</v>
      </c>
      <c r="Y15" s="34"/>
      <c r="AA15" s="95" t="s">
        <v>87</v>
      </c>
      <c r="AB15" s="25">
        <v>0</v>
      </c>
      <c r="AC15" s="25">
        <v>21</v>
      </c>
      <c r="AD15" s="85">
        <f t="shared" si="0"/>
        <v>21</v>
      </c>
      <c r="AE15" s="26">
        <f t="shared" si="4"/>
        <v>0</v>
      </c>
      <c r="AF15" s="129">
        <f t="shared" si="2"/>
        <v>0</v>
      </c>
      <c r="AG15" s="28"/>
      <c r="AH15" s="25">
        <f t="shared" si="1"/>
        <v>147</v>
      </c>
      <c r="AI15" s="29">
        <f t="shared" si="3"/>
        <v>147</v>
      </c>
    </row>
    <row r="16" spans="2:36" ht="14.15" customHeight="1" x14ac:dyDescent="0.35">
      <c r="B16" s="2"/>
      <c r="C16" s="35"/>
      <c r="D16" s="35">
        <v>1</v>
      </c>
      <c r="E16" s="35">
        <v>2</v>
      </c>
      <c r="F16" s="36">
        <v>3</v>
      </c>
      <c r="G16" s="38">
        <v>4</v>
      </c>
      <c r="H16" s="38">
        <v>5</v>
      </c>
      <c r="J16" s="39"/>
      <c r="K16" s="35"/>
      <c r="L16" s="35"/>
      <c r="M16" s="35"/>
      <c r="N16" s="36">
        <v>1</v>
      </c>
      <c r="O16" s="158">
        <v>2</v>
      </c>
      <c r="P16" s="38">
        <v>3</v>
      </c>
      <c r="Q16" s="38"/>
      <c r="R16" s="35">
        <v>1</v>
      </c>
      <c r="S16" s="35">
        <v>2</v>
      </c>
      <c r="T16" s="35">
        <v>3</v>
      </c>
      <c r="U16" s="35">
        <v>4</v>
      </c>
      <c r="V16" s="35">
        <v>5</v>
      </c>
      <c r="W16" s="38">
        <v>6</v>
      </c>
      <c r="X16" s="38">
        <v>7</v>
      </c>
      <c r="Y16" s="38"/>
      <c r="AA16" s="95" t="s">
        <v>88</v>
      </c>
      <c r="AB16" s="25">
        <v>16</v>
      </c>
      <c r="AC16" s="25">
        <v>4</v>
      </c>
      <c r="AD16" s="85">
        <f t="shared" si="0"/>
        <v>20</v>
      </c>
      <c r="AE16" s="26">
        <f t="shared" si="4"/>
        <v>128</v>
      </c>
      <c r="AF16" s="129">
        <f t="shared" si="2"/>
        <v>240</v>
      </c>
      <c r="AG16" s="42"/>
      <c r="AH16" s="25">
        <f t="shared" si="1"/>
        <v>28</v>
      </c>
      <c r="AI16" s="29">
        <f t="shared" si="3"/>
        <v>160</v>
      </c>
    </row>
    <row r="17" spans="2:36" ht="14.15" customHeight="1" x14ac:dyDescent="0.35">
      <c r="B17" s="75">
        <v>6</v>
      </c>
      <c r="C17" s="35">
        <v>7</v>
      </c>
      <c r="D17" s="35">
        <v>8</v>
      </c>
      <c r="E17" s="35">
        <v>9</v>
      </c>
      <c r="F17" s="35">
        <v>10</v>
      </c>
      <c r="G17" s="38">
        <v>11</v>
      </c>
      <c r="H17" s="38">
        <v>12</v>
      </c>
      <c r="J17" s="35">
        <v>4</v>
      </c>
      <c r="K17" s="35">
        <v>5</v>
      </c>
      <c r="L17" s="35">
        <v>6</v>
      </c>
      <c r="M17" s="35">
        <v>7</v>
      </c>
      <c r="N17" s="35">
        <v>8</v>
      </c>
      <c r="O17" s="38">
        <v>9</v>
      </c>
      <c r="P17" s="38">
        <v>10</v>
      </c>
      <c r="Q17" s="38"/>
      <c r="R17" s="35">
        <v>8</v>
      </c>
      <c r="S17" s="35">
        <v>9</v>
      </c>
      <c r="T17" s="35">
        <v>10</v>
      </c>
      <c r="U17" s="35">
        <v>11</v>
      </c>
      <c r="V17" s="35">
        <v>12</v>
      </c>
      <c r="W17" s="38">
        <v>13</v>
      </c>
      <c r="X17" s="38">
        <v>14</v>
      </c>
      <c r="Y17" s="38"/>
      <c r="AA17" s="95" t="s">
        <v>32</v>
      </c>
      <c r="AB17" s="25">
        <v>21</v>
      </c>
      <c r="AC17" s="25">
        <v>0</v>
      </c>
      <c r="AD17" s="85">
        <f t="shared" si="0"/>
        <v>21</v>
      </c>
      <c r="AE17" s="26">
        <f t="shared" si="4"/>
        <v>168</v>
      </c>
      <c r="AF17" s="129">
        <f t="shared" si="2"/>
        <v>315</v>
      </c>
      <c r="AG17" s="28"/>
      <c r="AH17" s="25">
        <f t="shared" si="1"/>
        <v>0</v>
      </c>
      <c r="AI17" s="29">
        <f t="shared" si="3"/>
        <v>173.25</v>
      </c>
    </row>
    <row r="18" spans="2:36" ht="14.15" customHeight="1" x14ac:dyDescent="0.35">
      <c r="B18" s="35">
        <v>13</v>
      </c>
      <c r="C18" s="35">
        <v>14</v>
      </c>
      <c r="D18" s="35">
        <v>15</v>
      </c>
      <c r="E18" s="35">
        <v>16</v>
      </c>
      <c r="F18" s="35">
        <v>17</v>
      </c>
      <c r="G18" s="38">
        <v>18</v>
      </c>
      <c r="H18" s="38">
        <v>19</v>
      </c>
      <c r="J18" s="35">
        <v>11</v>
      </c>
      <c r="K18" s="35">
        <v>12</v>
      </c>
      <c r="L18" s="35">
        <v>13</v>
      </c>
      <c r="M18" s="35">
        <v>14</v>
      </c>
      <c r="N18" s="35">
        <v>15</v>
      </c>
      <c r="O18" s="38">
        <v>16</v>
      </c>
      <c r="P18" s="38">
        <v>17</v>
      </c>
      <c r="Q18" s="38"/>
      <c r="R18" s="35">
        <v>15</v>
      </c>
      <c r="S18" s="35">
        <v>16</v>
      </c>
      <c r="T18" s="35">
        <v>17</v>
      </c>
      <c r="U18" s="35">
        <v>18</v>
      </c>
      <c r="V18" s="35">
        <v>19</v>
      </c>
      <c r="W18" s="38">
        <v>20</v>
      </c>
      <c r="X18" s="38">
        <v>21</v>
      </c>
      <c r="Y18" s="38"/>
      <c r="AA18" s="95" t="s">
        <v>89</v>
      </c>
      <c r="AB18" s="25">
        <v>21</v>
      </c>
      <c r="AC18" s="25">
        <v>0</v>
      </c>
      <c r="AD18" s="85">
        <f t="shared" si="0"/>
        <v>21</v>
      </c>
      <c r="AE18" s="26">
        <f t="shared" si="4"/>
        <v>168</v>
      </c>
      <c r="AF18" s="129">
        <f t="shared" si="2"/>
        <v>315</v>
      </c>
      <c r="AG18" s="28"/>
      <c r="AH18" s="25">
        <f t="shared" si="1"/>
        <v>0</v>
      </c>
      <c r="AI18" s="29">
        <f t="shared" si="3"/>
        <v>173.25</v>
      </c>
    </row>
    <row r="19" spans="2:36" ht="14.15" customHeight="1" thickBot="1" x14ac:dyDescent="0.4">
      <c r="B19" s="35">
        <v>20</v>
      </c>
      <c r="C19" s="35">
        <v>21</v>
      </c>
      <c r="D19" s="35">
        <v>22</v>
      </c>
      <c r="E19" s="35">
        <v>23</v>
      </c>
      <c r="F19" s="35">
        <v>24</v>
      </c>
      <c r="G19" s="38">
        <v>25</v>
      </c>
      <c r="H19" s="38">
        <v>26</v>
      </c>
      <c r="J19" s="35">
        <v>18</v>
      </c>
      <c r="K19" s="35">
        <v>19</v>
      </c>
      <c r="L19" s="35">
        <v>20</v>
      </c>
      <c r="M19" s="35">
        <v>21</v>
      </c>
      <c r="N19" s="35">
        <v>22</v>
      </c>
      <c r="O19" s="38">
        <v>23</v>
      </c>
      <c r="P19" s="38">
        <v>24</v>
      </c>
      <c r="Q19" s="38"/>
      <c r="R19" s="35">
        <v>22</v>
      </c>
      <c r="S19" s="162">
        <v>23</v>
      </c>
      <c r="T19" s="36">
        <v>24</v>
      </c>
      <c r="U19" s="35">
        <v>25</v>
      </c>
      <c r="V19" s="35">
        <v>26</v>
      </c>
      <c r="W19" s="38">
        <v>27</v>
      </c>
      <c r="X19" s="38">
        <v>28</v>
      </c>
      <c r="Y19" s="38"/>
      <c r="AA19" s="96" t="s">
        <v>90</v>
      </c>
      <c r="AB19" s="44">
        <v>19</v>
      </c>
      <c r="AC19" s="44">
        <v>2</v>
      </c>
      <c r="AD19" s="86">
        <f t="shared" si="0"/>
        <v>21</v>
      </c>
      <c r="AE19" s="45">
        <f t="shared" si="4"/>
        <v>152</v>
      </c>
      <c r="AF19" s="130">
        <f t="shared" si="2"/>
        <v>285</v>
      </c>
      <c r="AG19" s="46"/>
      <c r="AH19" s="44">
        <f t="shared" si="1"/>
        <v>14</v>
      </c>
      <c r="AI19" s="47">
        <f>(AE19+AH19)+(AF19/60)</f>
        <v>170.75</v>
      </c>
    </row>
    <row r="20" spans="2:36" ht="14.15" customHeight="1" thickBot="1" x14ac:dyDescent="0.4">
      <c r="B20" s="35">
        <v>27</v>
      </c>
      <c r="C20" s="35">
        <v>28</v>
      </c>
      <c r="D20" s="35">
        <v>29</v>
      </c>
      <c r="E20" s="35">
        <v>30</v>
      </c>
      <c r="F20" s="110"/>
      <c r="G20" s="110"/>
      <c r="H20" s="110"/>
      <c r="J20" s="75">
        <v>25</v>
      </c>
      <c r="K20" s="35">
        <v>26</v>
      </c>
      <c r="L20" s="35">
        <v>27</v>
      </c>
      <c r="M20" s="35">
        <v>28</v>
      </c>
      <c r="N20" s="35">
        <v>29</v>
      </c>
      <c r="O20" s="38">
        <v>30</v>
      </c>
      <c r="P20" s="38">
        <v>31</v>
      </c>
      <c r="Q20" s="38"/>
      <c r="R20" s="35">
        <v>29</v>
      </c>
      <c r="S20" s="35">
        <v>30</v>
      </c>
      <c r="T20" s="110"/>
      <c r="U20" s="110"/>
      <c r="V20" s="110"/>
      <c r="W20" s="110"/>
      <c r="X20" s="110"/>
      <c r="Y20" s="110"/>
      <c r="AA20" s="97" t="s">
        <v>91</v>
      </c>
      <c r="AB20" s="51">
        <f>SUM(AB8:AB19)</f>
        <v>221</v>
      </c>
      <c r="AC20" s="51">
        <f t="shared" ref="AC20:AE20" si="5">SUM(AC8:AC19)</f>
        <v>28</v>
      </c>
      <c r="AD20" s="87">
        <f t="shared" si="5"/>
        <v>249</v>
      </c>
      <c r="AE20" s="51">
        <f t="shared" si="5"/>
        <v>1768</v>
      </c>
      <c r="AF20" s="52">
        <f>(SUM(AF8:AF19))/60</f>
        <v>55.25</v>
      </c>
      <c r="AG20" s="52">
        <f>+AE20+AF20</f>
        <v>1823.25</v>
      </c>
      <c r="AH20" s="51">
        <f>SUM(AH8:AH19)</f>
        <v>196</v>
      </c>
      <c r="AI20" s="52">
        <f>SUM(AI8:AI19)</f>
        <v>2019.25</v>
      </c>
    </row>
    <row r="21" spans="2:36" ht="14.15" customHeight="1" thickBot="1" x14ac:dyDescent="0.4">
      <c r="B21" s="70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X21" s="110"/>
      <c r="Y21" s="110"/>
      <c r="AA21" s="98"/>
      <c r="AB21" s="58"/>
      <c r="AC21" s="58"/>
      <c r="AD21" s="58"/>
      <c r="AE21" s="59"/>
      <c r="AF21" s="59"/>
      <c r="AG21" s="59"/>
      <c r="AH21" s="59"/>
      <c r="AI21" s="92"/>
    </row>
    <row r="22" spans="2:36" ht="14.15" customHeight="1" thickBot="1" x14ac:dyDescent="0.4">
      <c r="B22" s="163" t="s">
        <v>86</v>
      </c>
      <c r="C22" s="163"/>
      <c r="D22" s="163"/>
      <c r="E22" s="163"/>
      <c r="F22" s="163"/>
      <c r="G22" s="163"/>
      <c r="H22" s="163"/>
      <c r="I22" s="72"/>
      <c r="J22" s="163" t="s">
        <v>87</v>
      </c>
      <c r="K22" s="163"/>
      <c r="L22" s="163"/>
      <c r="M22" s="163"/>
      <c r="N22" s="163"/>
      <c r="O22" s="163"/>
      <c r="P22" s="163"/>
      <c r="Q22" s="157"/>
      <c r="R22" s="163" t="s">
        <v>88</v>
      </c>
      <c r="S22" s="163"/>
      <c r="T22" s="163"/>
      <c r="U22" s="163"/>
      <c r="V22" s="163"/>
      <c r="W22" s="163"/>
      <c r="X22" s="163"/>
      <c r="Y22" s="157"/>
      <c r="AA22" s="99" t="s">
        <v>96</v>
      </c>
      <c r="AB22" s="175">
        <v>23</v>
      </c>
      <c r="AC22" s="176"/>
      <c r="AD22" s="177"/>
      <c r="AE22" s="178">
        <f>(AB22*8)</f>
        <v>184</v>
      </c>
      <c r="AF22" s="179"/>
      <c r="AG22" s="179"/>
      <c r="AH22" s="179"/>
      <c r="AI22" s="180"/>
    </row>
    <row r="23" spans="2:36" ht="14.15" customHeight="1" thickBot="1" x14ac:dyDescent="0.4">
      <c r="B23" s="106" t="s">
        <v>33</v>
      </c>
      <c r="C23" s="106" t="s">
        <v>34</v>
      </c>
      <c r="D23" s="106" t="s">
        <v>35</v>
      </c>
      <c r="E23" s="106" t="s">
        <v>36</v>
      </c>
      <c r="F23" s="106" t="s">
        <v>37</v>
      </c>
      <c r="G23" s="107" t="s">
        <v>38</v>
      </c>
      <c r="H23" s="107" t="s">
        <v>39</v>
      </c>
      <c r="I23" s="34"/>
      <c r="J23" s="106" t="s">
        <v>33</v>
      </c>
      <c r="K23" s="106" t="s">
        <v>34</v>
      </c>
      <c r="L23" s="106" t="s">
        <v>35</v>
      </c>
      <c r="M23" s="106" t="s">
        <v>36</v>
      </c>
      <c r="N23" s="106" t="s">
        <v>37</v>
      </c>
      <c r="O23" s="107" t="s">
        <v>38</v>
      </c>
      <c r="P23" s="107" t="s">
        <v>39</v>
      </c>
      <c r="Q23" s="34"/>
      <c r="R23" s="106" t="s">
        <v>33</v>
      </c>
      <c r="S23" s="106" t="s">
        <v>34</v>
      </c>
      <c r="T23" s="106" t="s">
        <v>35</v>
      </c>
      <c r="U23" s="106" t="s">
        <v>36</v>
      </c>
      <c r="V23" s="106" t="s">
        <v>37</v>
      </c>
      <c r="W23" s="107" t="s">
        <v>38</v>
      </c>
      <c r="X23" s="107" t="s">
        <v>39</v>
      </c>
      <c r="Y23" s="34"/>
      <c r="AA23" s="98"/>
      <c r="AB23" s="58"/>
      <c r="AC23" s="58"/>
      <c r="AD23" s="58"/>
      <c r="AE23" s="115"/>
      <c r="AF23" s="115"/>
      <c r="AG23" s="115"/>
      <c r="AH23" s="115"/>
      <c r="AI23" s="60"/>
    </row>
    <row r="24" spans="2:36" ht="14.15" customHeight="1" thickBot="1" x14ac:dyDescent="0.4">
      <c r="B24" s="2"/>
      <c r="C24" s="154"/>
      <c r="D24" s="35">
        <v>1</v>
      </c>
      <c r="E24" s="154">
        <v>2</v>
      </c>
      <c r="F24" s="35">
        <v>3</v>
      </c>
      <c r="G24" s="38">
        <v>4</v>
      </c>
      <c r="H24" s="38">
        <v>5</v>
      </c>
      <c r="J24" s="39"/>
      <c r="K24" s="35"/>
      <c r="L24" s="35"/>
      <c r="M24" s="35"/>
      <c r="N24" s="35"/>
      <c r="O24" s="38">
        <v>1</v>
      </c>
      <c r="P24" s="38">
        <v>2</v>
      </c>
      <c r="Q24" s="38"/>
      <c r="R24" s="70"/>
      <c r="S24" s="37">
        <v>1</v>
      </c>
      <c r="T24" s="37">
        <v>2</v>
      </c>
      <c r="U24" s="37">
        <v>3</v>
      </c>
      <c r="V24" s="37">
        <v>4</v>
      </c>
      <c r="W24" s="38">
        <v>5</v>
      </c>
      <c r="X24" s="38">
        <v>6</v>
      </c>
      <c r="Y24" s="38"/>
      <c r="AA24" s="181" t="s">
        <v>97</v>
      </c>
      <c r="AB24" s="188"/>
      <c r="AC24" s="188"/>
      <c r="AD24" s="188"/>
      <c r="AE24" s="182">
        <f>AI20-AE22</f>
        <v>1835.25</v>
      </c>
      <c r="AF24" s="182"/>
      <c r="AG24" s="182"/>
      <c r="AH24" s="182"/>
      <c r="AI24" s="183"/>
      <c r="AJ24" s="61"/>
    </row>
    <row r="25" spans="2:36" ht="14.15" customHeight="1" thickBot="1" x14ac:dyDescent="0.4">
      <c r="B25" s="154">
        <v>6</v>
      </c>
      <c r="C25" s="154">
        <v>7</v>
      </c>
      <c r="D25" s="35">
        <v>8</v>
      </c>
      <c r="E25" s="154">
        <v>9</v>
      </c>
      <c r="F25" s="35">
        <v>10</v>
      </c>
      <c r="G25" s="38">
        <v>11</v>
      </c>
      <c r="H25" s="38">
        <v>12</v>
      </c>
      <c r="J25" s="37">
        <v>3</v>
      </c>
      <c r="K25" s="37">
        <v>4</v>
      </c>
      <c r="L25" s="37">
        <v>5</v>
      </c>
      <c r="M25" s="37">
        <v>6</v>
      </c>
      <c r="N25" s="37">
        <v>7</v>
      </c>
      <c r="O25" s="38">
        <v>8</v>
      </c>
      <c r="P25" s="38">
        <v>9</v>
      </c>
      <c r="Q25" s="38"/>
      <c r="R25" s="35">
        <v>7</v>
      </c>
      <c r="S25" s="35">
        <v>8</v>
      </c>
      <c r="T25" s="35">
        <v>9</v>
      </c>
      <c r="U25" s="35">
        <v>10</v>
      </c>
      <c r="V25" s="36">
        <v>11</v>
      </c>
      <c r="W25" s="158">
        <v>12</v>
      </c>
      <c r="X25" s="38">
        <v>13</v>
      </c>
      <c r="Y25" s="38"/>
      <c r="AA25" s="181" t="s">
        <v>98</v>
      </c>
      <c r="AB25" s="188"/>
      <c r="AC25" s="188"/>
      <c r="AD25" s="188"/>
      <c r="AE25" s="182">
        <v>1760</v>
      </c>
      <c r="AF25" s="182"/>
      <c r="AG25" s="182"/>
      <c r="AH25" s="182"/>
      <c r="AI25" s="183"/>
      <c r="AJ25" s="61"/>
    </row>
    <row r="26" spans="2:36" ht="14.15" customHeight="1" thickBot="1" x14ac:dyDescent="0.4">
      <c r="B26" s="35">
        <v>13</v>
      </c>
      <c r="C26" s="35">
        <v>14</v>
      </c>
      <c r="D26" s="35">
        <v>15</v>
      </c>
      <c r="E26" s="35">
        <v>16</v>
      </c>
      <c r="F26" s="35">
        <v>17</v>
      </c>
      <c r="G26" s="38">
        <v>18</v>
      </c>
      <c r="H26" s="38">
        <v>19</v>
      </c>
      <c r="J26" s="37">
        <v>10</v>
      </c>
      <c r="K26" s="37">
        <v>11</v>
      </c>
      <c r="L26" s="37">
        <v>12</v>
      </c>
      <c r="M26" s="37">
        <v>13</v>
      </c>
      <c r="N26" s="37">
        <v>14</v>
      </c>
      <c r="O26" s="75">
        <v>15</v>
      </c>
      <c r="P26" s="38">
        <v>16</v>
      </c>
      <c r="Q26" s="38"/>
      <c r="R26" s="35">
        <v>14</v>
      </c>
      <c r="S26" s="35">
        <v>15</v>
      </c>
      <c r="T26" s="35">
        <v>16</v>
      </c>
      <c r="U26" s="35">
        <v>17</v>
      </c>
      <c r="V26" s="35">
        <v>18</v>
      </c>
      <c r="W26" s="38">
        <v>19</v>
      </c>
      <c r="X26" s="38">
        <v>20</v>
      </c>
      <c r="Y26" s="38"/>
      <c r="AE26" s="116"/>
      <c r="AF26" s="116"/>
      <c r="AG26" s="116"/>
      <c r="AH26" s="116"/>
      <c r="AI26" s="116"/>
      <c r="AJ26" s="61"/>
    </row>
    <row r="27" spans="2:36" ht="14.15" customHeight="1" thickBot="1" x14ac:dyDescent="0.4">
      <c r="B27" s="35">
        <v>20</v>
      </c>
      <c r="C27" s="35">
        <v>21</v>
      </c>
      <c r="D27" s="35">
        <v>22</v>
      </c>
      <c r="E27" s="35">
        <v>23</v>
      </c>
      <c r="F27" s="35">
        <v>24</v>
      </c>
      <c r="G27" s="38">
        <v>25</v>
      </c>
      <c r="H27" s="38">
        <v>26</v>
      </c>
      <c r="J27" s="37">
        <v>17</v>
      </c>
      <c r="K27" s="37">
        <v>18</v>
      </c>
      <c r="L27" s="37">
        <v>19</v>
      </c>
      <c r="M27" s="37">
        <v>20</v>
      </c>
      <c r="N27" s="37">
        <v>21</v>
      </c>
      <c r="O27" s="38">
        <v>22</v>
      </c>
      <c r="P27" s="38">
        <v>23</v>
      </c>
      <c r="Q27" s="38"/>
      <c r="R27" s="35">
        <v>21</v>
      </c>
      <c r="S27" s="35">
        <v>22</v>
      </c>
      <c r="T27" s="35">
        <v>23</v>
      </c>
      <c r="U27" s="36">
        <v>24</v>
      </c>
      <c r="V27" s="35">
        <v>25</v>
      </c>
      <c r="W27" s="38">
        <v>26</v>
      </c>
      <c r="X27" s="38">
        <v>27</v>
      </c>
      <c r="Y27" s="38"/>
      <c r="AA27" s="165" t="s">
        <v>99</v>
      </c>
      <c r="AB27" s="222"/>
      <c r="AC27" s="222"/>
      <c r="AD27" s="222"/>
      <c r="AE27" s="166">
        <f>AE24-AE25</f>
        <v>75.25</v>
      </c>
      <c r="AF27" s="166"/>
      <c r="AG27" s="166"/>
      <c r="AH27" s="166"/>
      <c r="AI27" s="167"/>
      <c r="AJ27" s="61"/>
    </row>
    <row r="28" spans="2:36" ht="14.15" customHeight="1" thickBot="1" x14ac:dyDescent="0.4">
      <c r="B28" s="35">
        <v>27</v>
      </c>
      <c r="C28" s="35">
        <v>28</v>
      </c>
      <c r="D28" s="35">
        <v>29</v>
      </c>
      <c r="E28" s="35">
        <v>30</v>
      </c>
      <c r="F28" s="35">
        <v>31</v>
      </c>
      <c r="G28" s="156"/>
      <c r="H28" s="156"/>
      <c r="J28" s="37">
        <v>24</v>
      </c>
      <c r="K28" s="37">
        <v>25</v>
      </c>
      <c r="L28" s="37">
        <v>26</v>
      </c>
      <c r="M28" s="37">
        <v>27</v>
      </c>
      <c r="N28" s="37">
        <v>28</v>
      </c>
      <c r="O28" s="38">
        <v>29</v>
      </c>
      <c r="P28" s="38">
        <v>30</v>
      </c>
      <c r="Q28" s="38"/>
      <c r="R28" s="35">
        <v>28</v>
      </c>
      <c r="S28" s="35">
        <v>29</v>
      </c>
      <c r="T28" s="35">
        <v>30</v>
      </c>
      <c r="U28" s="110"/>
      <c r="V28" s="110"/>
      <c r="W28" s="110"/>
      <c r="X28" s="110"/>
      <c r="Y28" s="110"/>
      <c r="AA28" s="165" t="s">
        <v>100</v>
      </c>
      <c r="AB28" s="222"/>
      <c r="AC28" s="222"/>
      <c r="AD28" s="222"/>
      <c r="AE28" s="166">
        <f>AE27/8</f>
        <v>9.40625</v>
      </c>
      <c r="AF28" s="166"/>
      <c r="AG28" s="166"/>
      <c r="AH28" s="166"/>
      <c r="AI28" s="167">
        <f>AE27/8</f>
        <v>9.40625</v>
      </c>
      <c r="AJ28" s="61"/>
    </row>
    <row r="29" spans="2:36" ht="14.15" customHeight="1" thickBot="1" x14ac:dyDescent="0.4">
      <c r="B29" s="43"/>
      <c r="C29" s="43"/>
      <c r="D29" s="43"/>
      <c r="E29" s="43"/>
      <c r="F29" s="74"/>
      <c r="G29" s="43"/>
      <c r="H29" s="43"/>
      <c r="I29" s="2"/>
      <c r="J29" s="37">
        <v>31</v>
      </c>
      <c r="K29" s="74"/>
      <c r="L29" s="74"/>
      <c r="M29" s="74"/>
      <c r="N29" s="74"/>
      <c r="O29" s="68"/>
      <c r="P29" s="39"/>
      <c r="Q29" s="39"/>
      <c r="R29" s="43"/>
      <c r="S29" s="43"/>
      <c r="T29" s="43"/>
      <c r="U29" s="43"/>
      <c r="V29" s="68"/>
      <c r="W29" s="39"/>
      <c r="X29" s="39"/>
      <c r="Y29" s="39"/>
    </row>
    <row r="30" spans="2:36" ht="14.15" customHeight="1" x14ac:dyDescent="0.35">
      <c r="B30" s="43"/>
      <c r="C30" s="43"/>
      <c r="D30" s="43"/>
      <c r="E30" s="43"/>
      <c r="F30" s="74"/>
      <c r="G30" s="43"/>
      <c r="H30" s="43"/>
      <c r="I30" s="38"/>
      <c r="J30" s="74"/>
      <c r="K30" s="74"/>
      <c r="L30" s="74"/>
      <c r="M30" s="74"/>
      <c r="N30" s="68"/>
      <c r="O30" s="39"/>
      <c r="P30" s="39"/>
      <c r="Q30" s="39"/>
      <c r="R30" s="43"/>
      <c r="S30" s="43"/>
      <c r="T30" s="43"/>
      <c r="U30" s="43"/>
      <c r="V30" s="68"/>
      <c r="W30" s="39"/>
      <c r="X30" s="39"/>
      <c r="Y30" s="39"/>
      <c r="AA30" s="225" t="s">
        <v>102</v>
      </c>
      <c r="AB30" s="226"/>
      <c r="AC30" s="226"/>
      <c r="AD30" s="226"/>
      <c r="AE30" s="226"/>
      <c r="AF30" s="226"/>
      <c r="AG30" s="226"/>
      <c r="AH30" s="226"/>
      <c r="AI30" s="227"/>
    </row>
    <row r="31" spans="2:36" ht="14.15" customHeight="1" x14ac:dyDescent="0.35">
      <c r="B31" s="163" t="s">
        <v>32</v>
      </c>
      <c r="C31" s="163"/>
      <c r="D31" s="163"/>
      <c r="E31" s="163"/>
      <c r="F31" s="163"/>
      <c r="G31" s="163"/>
      <c r="H31" s="163"/>
      <c r="I31" s="72"/>
      <c r="J31" s="163" t="s">
        <v>89</v>
      </c>
      <c r="K31" s="163"/>
      <c r="L31" s="163"/>
      <c r="M31" s="163"/>
      <c r="N31" s="163"/>
      <c r="O31" s="163"/>
      <c r="P31" s="163"/>
      <c r="Q31" s="157"/>
      <c r="R31" s="163" t="s">
        <v>90</v>
      </c>
      <c r="S31" s="163"/>
      <c r="T31" s="163"/>
      <c r="U31" s="163"/>
      <c r="V31" s="163"/>
      <c r="W31" s="163"/>
      <c r="X31" s="163"/>
      <c r="Y31" s="157"/>
      <c r="AA31" s="228"/>
      <c r="AB31" s="221"/>
      <c r="AC31" s="221"/>
      <c r="AD31" s="221"/>
      <c r="AE31" s="221"/>
      <c r="AF31" s="221"/>
      <c r="AG31" s="221"/>
      <c r="AH31" s="221"/>
      <c r="AI31" s="229"/>
    </row>
    <row r="32" spans="2:36" ht="14.15" customHeight="1" x14ac:dyDescent="0.35">
      <c r="B32" s="106" t="s">
        <v>33</v>
      </c>
      <c r="C32" s="106" t="s">
        <v>34</v>
      </c>
      <c r="D32" s="106" t="s">
        <v>35</v>
      </c>
      <c r="E32" s="106" t="s">
        <v>36</v>
      </c>
      <c r="F32" s="106" t="s">
        <v>37</v>
      </c>
      <c r="G32" s="107" t="s">
        <v>38</v>
      </c>
      <c r="H32" s="107" t="s">
        <v>39</v>
      </c>
      <c r="I32" s="34"/>
      <c r="J32" s="106" t="s">
        <v>33</v>
      </c>
      <c r="K32" s="106" t="s">
        <v>34</v>
      </c>
      <c r="L32" s="106" t="s">
        <v>35</v>
      </c>
      <c r="M32" s="106" t="s">
        <v>36</v>
      </c>
      <c r="N32" s="106" t="s">
        <v>37</v>
      </c>
      <c r="O32" s="107" t="s">
        <v>38</v>
      </c>
      <c r="P32" s="107" t="s">
        <v>39</v>
      </c>
      <c r="Q32" s="34"/>
      <c r="R32" s="106" t="s">
        <v>33</v>
      </c>
      <c r="S32" s="106" t="s">
        <v>34</v>
      </c>
      <c r="T32" s="106" t="s">
        <v>35</v>
      </c>
      <c r="U32" s="106" t="s">
        <v>36</v>
      </c>
      <c r="V32" s="106" t="s">
        <v>37</v>
      </c>
      <c r="W32" s="107" t="s">
        <v>38</v>
      </c>
      <c r="X32" s="107" t="s">
        <v>39</v>
      </c>
      <c r="Y32" s="34"/>
      <c r="AA32" s="223" t="s">
        <v>101</v>
      </c>
      <c r="AB32" s="224"/>
      <c r="AC32" s="224"/>
      <c r="AD32" s="224"/>
      <c r="AE32" s="224"/>
      <c r="AF32" s="224"/>
      <c r="AG32" s="224"/>
      <c r="AH32" s="224"/>
      <c r="AI32" s="230"/>
    </row>
    <row r="33" spans="2:35" ht="14.15" customHeight="1" x14ac:dyDescent="0.35">
      <c r="B33" s="2"/>
      <c r="C33" s="35"/>
      <c r="D33" s="35"/>
      <c r="E33" s="35">
        <v>1</v>
      </c>
      <c r="F33" s="35">
        <v>2</v>
      </c>
      <c r="G33" s="38">
        <v>3</v>
      </c>
      <c r="H33" s="38">
        <v>4</v>
      </c>
      <c r="J33" s="39"/>
      <c r="K33" s="35"/>
      <c r="L33" s="35"/>
      <c r="M33" s="35"/>
      <c r="N33" s="35"/>
      <c r="O33" s="38"/>
      <c r="P33" s="38">
        <v>1</v>
      </c>
      <c r="Q33" s="38"/>
      <c r="R33" s="39"/>
      <c r="S33" s="35">
        <v>1</v>
      </c>
      <c r="T33" s="35">
        <v>2</v>
      </c>
      <c r="U33" s="35">
        <v>3</v>
      </c>
      <c r="V33" s="35">
        <v>4</v>
      </c>
      <c r="W33" s="38">
        <v>5</v>
      </c>
      <c r="X33" s="38">
        <v>6</v>
      </c>
      <c r="Y33" s="154"/>
      <c r="AA33" s="223"/>
      <c r="AB33" s="224"/>
      <c r="AC33" s="224"/>
      <c r="AD33" s="224"/>
      <c r="AE33" s="224"/>
      <c r="AF33" s="224"/>
      <c r="AG33" s="224"/>
      <c r="AH33" s="224"/>
      <c r="AI33" s="230"/>
    </row>
    <row r="34" spans="2:35" ht="14.15" customHeight="1" x14ac:dyDescent="0.35">
      <c r="B34" s="35">
        <v>5</v>
      </c>
      <c r="C34" s="35">
        <v>6</v>
      </c>
      <c r="D34" s="35">
        <v>7</v>
      </c>
      <c r="E34" s="35">
        <v>8</v>
      </c>
      <c r="F34" s="35">
        <v>9</v>
      </c>
      <c r="G34" s="38">
        <v>10</v>
      </c>
      <c r="H34" s="38">
        <v>11</v>
      </c>
      <c r="J34" s="35">
        <v>2</v>
      </c>
      <c r="K34" s="35">
        <v>3</v>
      </c>
      <c r="L34" s="35">
        <v>4</v>
      </c>
      <c r="M34" s="35">
        <v>5</v>
      </c>
      <c r="N34" s="35">
        <v>6</v>
      </c>
      <c r="O34" s="38">
        <v>7</v>
      </c>
      <c r="P34" s="38">
        <v>8</v>
      </c>
      <c r="Q34" s="38"/>
      <c r="R34" s="35">
        <v>7</v>
      </c>
      <c r="S34" s="36">
        <v>8</v>
      </c>
      <c r="T34" s="35">
        <v>9</v>
      </c>
      <c r="U34" s="35">
        <v>10</v>
      </c>
      <c r="V34" s="35">
        <v>11</v>
      </c>
      <c r="W34" s="38">
        <v>12</v>
      </c>
      <c r="X34" s="38">
        <v>13</v>
      </c>
      <c r="Y34" s="38"/>
      <c r="AA34" s="223" t="s">
        <v>103</v>
      </c>
      <c r="AB34" s="224"/>
      <c r="AC34" s="224"/>
      <c r="AD34" s="224"/>
      <c r="AE34" s="224"/>
      <c r="AF34" s="224"/>
      <c r="AG34" s="224"/>
      <c r="AH34" s="224"/>
      <c r="AI34" s="230"/>
    </row>
    <row r="35" spans="2:35" ht="14.15" customHeight="1" thickBot="1" x14ac:dyDescent="0.4">
      <c r="B35" s="75">
        <v>12</v>
      </c>
      <c r="C35" s="35">
        <v>13</v>
      </c>
      <c r="D35" s="35">
        <v>14</v>
      </c>
      <c r="E35" s="35">
        <v>15</v>
      </c>
      <c r="F35" s="35">
        <v>16</v>
      </c>
      <c r="G35" s="38">
        <v>17</v>
      </c>
      <c r="H35" s="38">
        <v>18</v>
      </c>
      <c r="J35" s="35">
        <v>9</v>
      </c>
      <c r="K35" s="35">
        <v>10</v>
      </c>
      <c r="L35" s="35">
        <v>11</v>
      </c>
      <c r="M35" s="35">
        <v>12</v>
      </c>
      <c r="N35" s="35">
        <v>13</v>
      </c>
      <c r="O35" s="38">
        <v>14</v>
      </c>
      <c r="P35" s="38">
        <v>15</v>
      </c>
      <c r="Q35" s="38"/>
      <c r="R35" s="35">
        <v>14</v>
      </c>
      <c r="S35" s="35">
        <v>15</v>
      </c>
      <c r="T35" s="35">
        <v>16</v>
      </c>
      <c r="U35" s="35">
        <v>17</v>
      </c>
      <c r="V35" s="35">
        <v>18</v>
      </c>
      <c r="W35" s="38">
        <v>19</v>
      </c>
      <c r="X35" s="38">
        <v>20</v>
      </c>
      <c r="Y35" s="38"/>
      <c r="AA35" s="231"/>
      <c r="AB35" s="232"/>
      <c r="AC35" s="232"/>
      <c r="AD35" s="232"/>
      <c r="AE35" s="232"/>
      <c r="AF35" s="232"/>
      <c r="AG35" s="232"/>
      <c r="AH35" s="232"/>
      <c r="AI35" s="233"/>
    </row>
    <row r="36" spans="2:35" ht="14.15" customHeight="1" x14ac:dyDescent="0.35">
      <c r="B36" s="35">
        <v>19</v>
      </c>
      <c r="C36" s="35">
        <v>20</v>
      </c>
      <c r="D36" s="35">
        <v>21</v>
      </c>
      <c r="E36" s="35">
        <v>22</v>
      </c>
      <c r="F36" s="35">
        <v>23</v>
      </c>
      <c r="G36" s="38">
        <v>24</v>
      </c>
      <c r="H36" s="38">
        <v>25</v>
      </c>
      <c r="J36" s="35">
        <v>16</v>
      </c>
      <c r="K36" s="35">
        <v>17</v>
      </c>
      <c r="L36" s="35">
        <v>18</v>
      </c>
      <c r="M36" s="35">
        <v>19</v>
      </c>
      <c r="N36" s="35">
        <v>20</v>
      </c>
      <c r="O36" s="38">
        <v>21</v>
      </c>
      <c r="P36" s="38">
        <v>22</v>
      </c>
      <c r="Q36" s="38"/>
      <c r="R36" s="35">
        <v>21</v>
      </c>
      <c r="S36" s="35">
        <v>22</v>
      </c>
      <c r="T36" s="35">
        <v>23</v>
      </c>
      <c r="U36" s="37">
        <v>24</v>
      </c>
      <c r="V36" s="36">
        <v>25</v>
      </c>
      <c r="W36" s="75">
        <v>26</v>
      </c>
      <c r="X36" s="38">
        <v>27</v>
      </c>
      <c r="Y36" s="38"/>
    </row>
    <row r="37" spans="2:35" ht="14.15" customHeight="1" x14ac:dyDescent="0.35">
      <c r="B37" s="35">
        <v>26</v>
      </c>
      <c r="C37" s="35">
        <v>27</v>
      </c>
      <c r="D37" s="35">
        <v>28</v>
      </c>
      <c r="E37" s="35">
        <v>29</v>
      </c>
      <c r="F37" s="35">
        <v>30</v>
      </c>
      <c r="G37" s="38">
        <v>31</v>
      </c>
      <c r="H37" s="110"/>
      <c r="J37" s="35">
        <v>23</v>
      </c>
      <c r="K37" s="35">
        <v>24</v>
      </c>
      <c r="L37" s="35">
        <v>25</v>
      </c>
      <c r="M37" s="35">
        <v>26</v>
      </c>
      <c r="N37" s="35">
        <v>27</v>
      </c>
      <c r="O37" s="38">
        <v>28</v>
      </c>
      <c r="P37" s="38">
        <v>29</v>
      </c>
      <c r="Q37" s="38"/>
      <c r="R37" s="35">
        <v>28</v>
      </c>
      <c r="S37" s="35">
        <v>29</v>
      </c>
      <c r="T37" s="35">
        <v>30</v>
      </c>
      <c r="U37" s="37">
        <v>31</v>
      </c>
      <c r="V37" s="110"/>
      <c r="W37" s="110"/>
      <c r="X37" s="110"/>
      <c r="Y37" s="110"/>
      <c r="AA37" s="2"/>
      <c r="AB37" s="76"/>
    </row>
    <row r="38" spans="2:35" ht="14.15" customHeight="1" x14ac:dyDescent="0.35">
      <c r="B38" s="35"/>
      <c r="C38" s="35"/>
      <c r="D38" s="35"/>
      <c r="E38" s="35"/>
      <c r="F38" s="35"/>
      <c r="G38" s="110"/>
      <c r="H38" s="110"/>
      <c r="J38" s="35">
        <v>30</v>
      </c>
      <c r="K38" s="35"/>
      <c r="L38" s="35"/>
      <c r="M38" s="35"/>
      <c r="N38" s="35"/>
      <c r="O38" s="35"/>
      <c r="P38" s="38"/>
      <c r="Q38" s="38"/>
      <c r="R38" s="35"/>
      <c r="S38" s="35"/>
      <c r="T38" s="35"/>
      <c r="U38" s="110"/>
      <c r="V38" s="110"/>
      <c r="W38" s="110"/>
      <c r="X38" s="110"/>
      <c r="Y38" s="110"/>
      <c r="AA38" s="2"/>
      <c r="AB38" s="76"/>
    </row>
    <row r="40" spans="2:35" ht="14.15" customHeight="1" thickBot="1" x14ac:dyDescent="0.4">
      <c r="G40" s="159"/>
      <c r="H40" s="159"/>
      <c r="I40" s="159"/>
      <c r="J40" s="159"/>
      <c r="K40" s="159"/>
      <c r="L40" s="159"/>
      <c r="M40" s="159"/>
      <c r="N40" s="159"/>
      <c r="O40" s="159"/>
      <c r="Z40" s="1"/>
    </row>
    <row r="41" spans="2:35" ht="14.15" customHeight="1" thickBot="1" x14ac:dyDescent="0.4">
      <c r="B41" s="2"/>
      <c r="C41" s="78"/>
      <c r="D41" s="80" t="s">
        <v>104</v>
      </c>
      <c r="E41" s="2"/>
      <c r="F41" s="2"/>
      <c r="H41" s="79"/>
      <c r="I41" s="80" t="s">
        <v>105</v>
      </c>
      <c r="K41" s="81"/>
      <c r="L41" s="81"/>
      <c r="M41" s="81"/>
      <c r="P41" s="150"/>
      <c r="Q41" s="150"/>
      <c r="R41" s="108"/>
      <c r="S41" s="80" t="s">
        <v>106</v>
      </c>
      <c r="X41" s="4"/>
      <c r="Y41" s="4"/>
      <c r="Z41" s="1"/>
    </row>
    <row r="42" spans="2:35" ht="14.15" customHeight="1" x14ac:dyDescent="0.35">
      <c r="C42" s="109"/>
      <c r="P42" s="159"/>
      <c r="Q42" s="159"/>
    </row>
    <row r="43" spans="2:35" ht="14.15" customHeight="1" x14ac:dyDescent="0.35">
      <c r="C43" s="220" t="s">
        <v>64</v>
      </c>
    </row>
    <row r="44" spans="2:35" ht="14.15" customHeight="1" x14ac:dyDescent="0.35">
      <c r="C44" s="117" t="s">
        <v>65</v>
      </c>
      <c r="H44" s="2"/>
      <c r="I44" s="117" t="s">
        <v>72</v>
      </c>
    </row>
    <row r="45" spans="2:35" ht="14.15" customHeight="1" x14ac:dyDescent="0.35">
      <c r="C45" s="2" t="s">
        <v>66</v>
      </c>
      <c r="D45" s="81"/>
      <c r="E45" s="81"/>
      <c r="F45" s="81"/>
      <c r="G45" s="81"/>
      <c r="I45" s="117" t="s">
        <v>73</v>
      </c>
      <c r="K45" s="81"/>
      <c r="L45" s="81"/>
      <c r="M45" s="81"/>
      <c r="R45" s="80"/>
      <c r="W45" s="4"/>
      <c r="X45" s="4"/>
    </row>
    <row r="46" spans="2:35" ht="14.15" customHeight="1" x14ac:dyDescent="0.35">
      <c r="C46" s="2" t="s">
        <v>67</v>
      </c>
      <c r="D46" s="161"/>
      <c r="E46" s="161"/>
      <c r="F46" s="161"/>
      <c r="H46" s="117"/>
      <c r="I46" s="117" t="s">
        <v>74</v>
      </c>
      <c r="O46" s="161"/>
      <c r="P46" s="2"/>
      <c r="Q46" s="2"/>
      <c r="R46" s="2"/>
      <c r="S46" s="2"/>
      <c r="T46" s="2"/>
      <c r="U46" s="2"/>
      <c r="V46" s="2"/>
      <c r="X46" s="2"/>
      <c r="Y46" s="2"/>
    </row>
    <row r="47" spans="2:35" ht="14.15" customHeight="1" x14ac:dyDescent="0.35">
      <c r="B47" s="151"/>
      <c r="C47" s="2" t="s">
        <v>68</v>
      </c>
      <c r="D47" s="161"/>
      <c r="E47" s="161"/>
      <c r="F47" s="161"/>
      <c r="H47" s="117"/>
      <c r="I47" s="117" t="s">
        <v>75</v>
      </c>
      <c r="O47" s="160"/>
      <c r="P47" s="2"/>
      <c r="Q47" s="2"/>
      <c r="R47" s="2"/>
      <c r="S47" s="2"/>
      <c r="T47" s="2"/>
      <c r="U47" s="2"/>
      <c r="V47" s="2"/>
      <c r="W47" s="81"/>
      <c r="X47" s="2"/>
      <c r="Y47" s="2"/>
    </row>
    <row r="48" spans="2:35" ht="14.15" customHeight="1" x14ac:dyDescent="0.35">
      <c r="C48" s="2" t="s">
        <v>69</v>
      </c>
      <c r="D48" s="161"/>
      <c r="E48" s="161"/>
      <c r="F48" s="161"/>
      <c r="H48" s="117"/>
      <c r="I48" s="117" t="s">
        <v>76</v>
      </c>
      <c r="O48" s="160"/>
      <c r="P48" s="2"/>
      <c r="Q48" s="2"/>
      <c r="R48" s="2"/>
      <c r="S48" s="2"/>
      <c r="T48" s="2"/>
      <c r="U48" s="2"/>
      <c r="V48" s="2"/>
      <c r="W48" s="117"/>
      <c r="X48" s="2"/>
      <c r="Y48" s="2"/>
    </row>
    <row r="49" spans="3:26" ht="14.15" customHeight="1" x14ac:dyDescent="0.35">
      <c r="C49" s="2" t="s">
        <v>70</v>
      </c>
      <c r="D49" s="161"/>
      <c r="E49" s="161"/>
      <c r="F49" s="161"/>
      <c r="H49" s="117"/>
      <c r="I49" s="117" t="s">
        <v>77</v>
      </c>
      <c r="O49" s="160"/>
      <c r="P49" s="2"/>
      <c r="Q49" s="2"/>
      <c r="R49" s="2"/>
      <c r="S49" s="2"/>
      <c r="T49" s="2"/>
      <c r="U49" s="2"/>
      <c r="V49" s="2"/>
      <c r="X49" s="2"/>
      <c r="Y49" s="2"/>
    </row>
    <row r="50" spans="3:26" ht="14.15" customHeight="1" x14ac:dyDescent="0.35">
      <c r="C50" s="117" t="s">
        <v>71</v>
      </c>
      <c r="D50" s="161"/>
      <c r="E50" s="161"/>
      <c r="F50" s="161"/>
      <c r="H50" s="117"/>
      <c r="I50" s="117" t="s">
        <v>78</v>
      </c>
      <c r="O50" s="160"/>
    </row>
    <row r="51" spans="3:26" ht="14.15" customHeight="1" x14ac:dyDescent="0.35">
      <c r="D51" s="161"/>
      <c r="E51" s="161"/>
      <c r="F51" s="161"/>
      <c r="O51" s="160"/>
    </row>
    <row r="52" spans="3:26" ht="14.15" customHeight="1" x14ac:dyDescent="0.35">
      <c r="D52" s="161"/>
      <c r="E52" s="161"/>
      <c r="F52" s="161"/>
      <c r="O52" s="160"/>
    </row>
    <row r="59" spans="3:26" ht="14.15" customHeight="1" x14ac:dyDescent="0.35">
      <c r="Z59" s="159"/>
    </row>
    <row r="60" spans="3:26" ht="14.15" customHeight="1" x14ac:dyDescent="0.35">
      <c r="Z60" s="1"/>
    </row>
    <row r="61" spans="3:26" ht="14.15" customHeight="1" x14ac:dyDescent="0.35">
      <c r="Z61" s="1"/>
    </row>
    <row r="62" spans="3:26" ht="14.15" customHeight="1" x14ac:dyDescent="0.35">
      <c r="Z62" s="1"/>
    </row>
    <row r="67" spans="26:26" ht="14.15" customHeight="1" x14ac:dyDescent="0.35">
      <c r="Z67" s="1"/>
    </row>
    <row r="68" spans="26:26" ht="14.15" customHeight="1" x14ac:dyDescent="0.35">
      <c r="Z68" s="1"/>
    </row>
    <row r="69" spans="26:26" ht="14.15" customHeight="1" x14ac:dyDescent="0.35">
      <c r="Z69" s="1"/>
    </row>
  </sheetData>
  <mergeCells count="31">
    <mergeCell ref="AA28:AD28"/>
    <mergeCell ref="AE28:AI28"/>
    <mergeCell ref="AA32:AI33"/>
    <mergeCell ref="AA30:AI31"/>
    <mergeCell ref="AA34:AI35"/>
    <mergeCell ref="R5:X5"/>
    <mergeCell ref="R14:X14"/>
    <mergeCell ref="J14:P14"/>
    <mergeCell ref="B14:H14"/>
    <mergeCell ref="B22:H22"/>
    <mergeCell ref="E1:X3"/>
    <mergeCell ref="AA27:AD27"/>
    <mergeCell ref="AE27:AI27"/>
    <mergeCell ref="AB5:AI5"/>
    <mergeCell ref="AA6:AA7"/>
    <mergeCell ref="AB6:AD6"/>
    <mergeCell ref="AE6:AI6"/>
    <mergeCell ref="AB22:AD22"/>
    <mergeCell ref="AE22:AI22"/>
    <mergeCell ref="AA25:AD25"/>
    <mergeCell ref="AE25:AI25"/>
    <mergeCell ref="AA24:AD24"/>
    <mergeCell ref="AE24:AI24"/>
    <mergeCell ref="AB1:AJ3"/>
    <mergeCell ref="B5:H5"/>
    <mergeCell ref="J5:P5"/>
    <mergeCell ref="J22:P22"/>
    <mergeCell ref="R22:X22"/>
    <mergeCell ref="B31:H31"/>
    <mergeCell ref="J31:P31"/>
    <mergeCell ref="R31:X31"/>
  </mergeCells>
  <printOptions horizontalCentered="1" verticalCentered="1"/>
  <pageMargins left="0.23622047244094491" right="0.23622047244094491" top="0.55118110236220474" bottom="0.55118110236220474" header="0.31496062992125984" footer="0.31496062992125984"/>
  <pageSetup paperSize="9" fitToHeight="0" orientation="portrait" horizontalDpi="1200" verticalDpi="1200" r:id="rId1"/>
  <colBreaks count="1" manualBreakCount="1">
    <brk id="2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43C4CD-2486-4BBF-B25B-497794FD0FBE}">
  <dimension ref="B1:BF83"/>
  <sheetViews>
    <sheetView showGridLines="0" topLeftCell="A8" zoomScale="72" zoomScaleNormal="72" workbookViewId="0">
      <selection activeCell="AP31" sqref="AP31"/>
    </sheetView>
  </sheetViews>
  <sheetFormatPr baseColWidth="10" defaultColWidth="11.453125" defaultRowHeight="14.15" customHeight="1" x14ac:dyDescent="0.35"/>
  <cols>
    <col min="1" max="1" width="3.453125" style="2" customWidth="1"/>
    <col min="2" max="2" width="3.1796875" style="1" bestFit="1" customWidth="1"/>
    <col min="3" max="23" width="3.1796875" style="1" customWidth="1"/>
    <col min="24" max="24" width="2.453125" style="1" customWidth="1"/>
    <col min="25" max="25" width="11.54296875" style="2" customWidth="1"/>
    <col min="26" max="26" width="12.453125" style="76" customWidth="1"/>
    <col min="27" max="27" width="10.7265625" style="2" customWidth="1"/>
    <col min="28" max="28" width="12.453125" style="2" customWidth="1"/>
    <col min="29" max="29" width="5.54296875" style="2" bestFit="1" customWidth="1"/>
    <col min="30" max="30" width="15.7265625" style="2" bestFit="1" customWidth="1"/>
    <col min="31" max="31" width="16.54296875" style="2" bestFit="1" customWidth="1"/>
    <col min="32" max="32" width="11.453125" style="2" hidden="1" customWidth="1"/>
    <col min="33" max="33" width="16.81640625" style="2" bestFit="1" customWidth="1"/>
    <col min="34" max="34" width="17.7265625" style="2" customWidth="1"/>
    <col min="35" max="35" width="4.54296875" style="2" hidden="1" customWidth="1"/>
    <col min="36" max="36" width="6.26953125" style="3" bestFit="1" customWidth="1"/>
    <col min="37" max="37" width="5.26953125" style="3" bestFit="1" customWidth="1"/>
    <col min="38" max="38" width="3.453125" style="2" customWidth="1"/>
    <col min="39" max="39" width="13.54296875" style="3" customWidth="1"/>
    <col min="40" max="40" width="5.26953125" style="3" customWidth="1"/>
    <col min="41" max="41" width="3.1796875" style="3" customWidth="1"/>
    <col min="42" max="42" width="13.54296875" style="3" customWidth="1"/>
    <col min="43" max="43" width="5.26953125" style="3" bestFit="1" customWidth="1"/>
    <col min="44" max="44" width="2.81640625" style="3" customWidth="1"/>
    <col min="45" max="45" width="13.54296875" style="3" customWidth="1"/>
    <col min="46" max="46" width="5.26953125" style="3" bestFit="1" customWidth="1"/>
    <col min="47" max="47" width="3" style="3" customWidth="1"/>
    <col min="48" max="48" width="13.54296875" style="3" customWidth="1"/>
    <col min="49" max="49" width="5.26953125" style="3" bestFit="1" customWidth="1"/>
    <col min="50" max="50" width="3" style="2" customWidth="1"/>
    <col min="51" max="51" width="13.54296875" style="3" customWidth="1"/>
    <col min="52" max="52" width="5.26953125" style="3" bestFit="1" customWidth="1"/>
    <col min="53" max="53" width="3.453125" style="2" customWidth="1"/>
    <col min="54" max="54" width="13.54296875" style="3" customWidth="1"/>
    <col min="55" max="55" width="5.26953125" style="3" bestFit="1" customWidth="1"/>
    <col min="56" max="56" width="3.26953125" style="2" customWidth="1"/>
    <col min="57" max="16384" width="11.453125" style="2"/>
  </cols>
  <sheetData>
    <row r="1" spans="2:58" ht="14.15" customHeight="1" x14ac:dyDescent="0.35">
      <c r="Z1" s="205" t="s">
        <v>47</v>
      </c>
      <c r="AA1" s="205"/>
      <c r="AB1" s="205"/>
      <c r="AC1" s="205"/>
      <c r="AD1" s="205"/>
      <c r="AE1" s="205"/>
      <c r="AF1" s="142"/>
      <c r="AG1" s="214" t="s">
        <v>48</v>
      </c>
      <c r="AH1" s="214"/>
      <c r="AI1" s="214"/>
      <c r="AJ1" s="214"/>
    </row>
    <row r="2" spans="2:58" ht="14.15" customHeight="1" x14ac:dyDescent="0.35">
      <c r="Z2" s="205"/>
      <c r="AA2" s="205"/>
      <c r="AB2" s="205"/>
      <c r="AC2" s="205"/>
      <c r="AD2" s="205"/>
      <c r="AE2" s="205"/>
      <c r="AF2" s="143"/>
      <c r="AG2" s="214" t="s">
        <v>49</v>
      </c>
      <c r="AH2" s="214"/>
      <c r="AI2" s="214"/>
      <c r="AJ2" s="214"/>
    </row>
    <row r="3" spans="2:58" ht="14.15" customHeight="1" x14ac:dyDescent="0.35">
      <c r="S3" s="4"/>
      <c r="T3" s="4"/>
      <c r="U3" s="4"/>
      <c r="V3" s="4"/>
      <c r="W3" s="4"/>
      <c r="AX3" s="3"/>
      <c r="BA3" s="3"/>
      <c r="BD3" s="3"/>
    </row>
    <row r="4" spans="2:58" ht="14.15" customHeight="1" x14ac:dyDescent="0.35">
      <c r="B4" s="204" t="s">
        <v>50</v>
      </c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  <c r="O4" s="204"/>
      <c r="P4" s="204"/>
      <c r="Q4" s="204"/>
      <c r="R4" s="204"/>
      <c r="S4" s="204"/>
      <c r="T4" s="204"/>
      <c r="U4" s="204"/>
      <c r="V4" s="204"/>
      <c r="W4" s="204"/>
      <c r="X4" s="204"/>
      <c r="Z4" s="93"/>
      <c r="AA4" s="168" t="s">
        <v>3</v>
      </c>
      <c r="AB4" s="168"/>
      <c r="AC4" s="168"/>
      <c r="AD4" s="168"/>
      <c r="AE4" s="168"/>
      <c r="AF4" s="168"/>
      <c r="AG4" s="168"/>
      <c r="AH4" s="169"/>
      <c r="AM4" s="198" t="s">
        <v>4</v>
      </c>
      <c r="AN4" s="199"/>
      <c r="AO4" s="199"/>
      <c r="AP4" s="199"/>
      <c r="AQ4" s="199"/>
      <c r="AR4" s="199"/>
      <c r="AS4" s="199"/>
      <c r="AT4" s="199"/>
      <c r="AU4" s="199"/>
      <c r="AV4" s="199"/>
      <c r="AW4" s="199"/>
      <c r="AX4" s="199"/>
      <c r="AY4" s="199"/>
      <c r="AZ4" s="199"/>
      <c r="BA4" s="199"/>
      <c r="BB4" s="199"/>
      <c r="BC4" s="199"/>
      <c r="BD4" s="199"/>
      <c r="BE4" s="199"/>
      <c r="BF4" s="200"/>
    </row>
    <row r="5" spans="2:58" ht="14.15" customHeight="1" x14ac:dyDescent="0.35">
      <c r="B5" s="5"/>
      <c r="C5" s="4"/>
      <c r="D5" s="4"/>
      <c r="E5" s="4"/>
      <c r="F5" s="4"/>
      <c r="G5" s="4"/>
      <c r="H5" s="6"/>
      <c r="I5" s="4"/>
      <c r="J5" s="4"/>
      <c r="K5" s="4"/>
      <c r="L5" s="4"/>
      <c r="M5" s="4"/>
      <c r="N5" s="4"/>
      <c r="O5" s="7"/>
      <c r="P5" s="4"/>
      <c r="Q5" s="4"/>
      <c r="R5" s="4"/>
      <c r="Z5" s="170" t="s">
        <v>6</v>
      </c>
      <c r="AA5" s="168" t="s">
        <v>7</v>
      </c>
      <c r="AB5" s="168"/>
      <c r="AC5" s="169"/>
      <c r="AD5" s="172" t="s">
        <v>8</v>
      </c>
      <c r="AE5" s="168"/>
      <c r="AF5" s="168"/>
      <c r="AG5" s="173"/>
      <c r="AH5" s="174"/>
      <c r="AM5" s="8" t="s">
        <v>7</v>
      </c>
      <c r="AN5" s="8" t="s">
        <v>9</v>
      </c>
      <c r="AO5" s="9"/>
      <c r="AP5" s="8" t="s">
        <v>7</v>
      </c>
      <c r="AQ5" s="8" t="s">
        <v>9</v>
      </c>
      <c r="AR5" s="10"/>
      <c r="AS5" s="8" t="s">
        <v>7</v>
      </c>
      <c r="AT5" s="8" t="s">
        <v>9</v>
      </c>
      <c r="AU5" s="10"/>
      <c r="AV5" s="8" t="s">
        <v>7</v>
      </c>
      <c r="AW5" s="8" t="s">
        <v>9</v>
      </c>
      <c r="AX5" s="10"/>
      <c r="AY5" s="8" t="s">
        <v>7</v>
      </c>
      <c r="AZ5" s="8" t="s">
        <v>9</v>
      </c>
      <c r="BA5" s="10"/>
      <c r="BB5" s="8" t="s">
        <v>7</v>
      </c>
      <c r="BC5" s="8" t="s">
        <v>9</v>
      </c>
      <c r="BD5" s="10"/>
      <c r="BE5" s="8" t="s">
        <v>7</v>
      </c>
      <c r="BF5" s="8" t="s">
        <v>9</v>
      </c>
    </row>
    <row r="6" spans="2:58" ht="24.65" customHeight="1" x14ac:dyDescent="0.35">
      <c r="B6" s="109" t="s">
        <v>0</v>
      </c>
      <c r="J6" s="80"/>
      <c r="S6" s="11"/>
      <c r="T6" s="2"/>
      <c r="Z6" s="171"/>
      <c r="AA6" s="12" t="s">
        <v>10</v>
      </c>
      <c r="AB6" s="13" t="s">
        <v>11</v>
      </c>
      <c r="AC6" s="14" t="s">
        <v>12</v>
      </c>
      <c r="AD6" s="13" t="s">
        <v>13</v>
      </c>
      <c r="AE6" s="121" t="s">
        <v>14</v>
      </c>
      <c r="AF6" s="125" t="s">
        <v>15</v>
      </c>
      <c r="AG6" s="12" t="s">
        <v>51</v>
      </c>
      <c r="AH6" s="12" t="s">
        <v>52</v>
      </c>
      <c r="AJ6" s="15" t="s">
        <v>12</v>
      </c>
      <c r="AM6" s="8" t="s">
        <v>16</v>
      </c>
      <c r="AN6" s="8" t="s">
        <v>12</v>
      </c>
      <c r="AO6" s="9"/>
      <c r="AP6" s="8" t="s">
        <v>17</v>
      </c>
      <c r="AQ6" s="8" t="s">
        <v>12</v>
      </c>
      <c r="AR6" s="10"/>
      <c r="AS6" s="8" t="s">
        <v>18</v>
      </c>
      <c r="AT6" s="8" t="s">
        <v>12</v>
      </c>
      <c r="AU6" s="10"/>
      <c r="AV6" s="8" t="s">
        <v>19</v>
      </c>
      <c r="AW6" s="8" t="s">
        <v>12</v>
      </c>
      <c r="AX6" s="10"/>
      <c r="AY6" s="8" t="s">
        <v>20</v>
      </c>
      <c r="AZ6" s="8" t="s">
        <v>12</v>
      </c>
      <c r="BA6" s="10"/>
      <c r="BB6" s="8" t="s">
        <v>21</v>
      </c>
      <c r="BC6" s="8" t="s">
        <v>12</v>
      </c>
      <c r="BD6" s="10"/>
      <c r="BE6" s="8" t="s">
        <v>22</v>
      </c>
      <c r="BF6" s="8" t="s">
        <v>12</v>
      </c>
    </row>
    <row r="7" spans="2:58" ht="14.15" customHeight="1" x14ac:dyDescent="0.35">
      <c r="C7" s="78"/>
      <c r="D7" s="80" t="s">
        <v>1</v>
      </c>
      <c r="E7" s="2"/>
      <c r="F7" s="2"/>
      <c r="H7" s="77"/>
      <c r="I7" s="80" t="s">
        <v>2</v>
      </c>
      <c r="J7" s="81"/>
      <c r="K7" s="81"/>
      <c r="L7" s="81"/>
      <c r="N7" s="108"/>
      <c r="O7" s="80" t="s">
        <v>10</v>
      </c>
      <c r="Q7" s="81"/>
      <c r="R7" s="5"/>
      <c r="S7" s="11"/>
      <c r="T7" s="2"/>
      <c r="Y7" s="1"/>
      <c r="Z7" s="94" t="s">
        <v>23</v>
      </c>
      <c r="AA7" s="16">
        <v>15</v>
      </c>
      <c r="AB7" s="16">
        <v>6</v>
      </c>
      <c r="AC7" s="88">
        <f t="shared" ref="AC7:AC18" si="0">+AA7+AB7</f>
        <v>21</v>
      </c>
      <c r="AD7" s="17">
        <f t="shared" ref="AD7:AD18" si="1">+AA7*8</f>
        <v>120</v>
      </c>
      <c r="AE7" s="122">
        <f>+AA7*15</f>
        <v>225</v>
      </c>
      <c r="AF7" s="18"/>
      <c r="AG7" s="16">
        <f t="shared" ref="AG7:AG18" si="2">+AB7*7</f>
        <v>42</v>
      </c>
      <c r="AH7" s="27">
        <f>+AB7*0</f>
        <v>0</v>
      </c>
      <c r="AJ7" s="19">
        <f>(AD7+AG7)+(AE7/60)</f>
        <v>165.75</v>
      </c>
      <c r="AM7" s="88">
        <v>21</v>
      </c>
      <c r="AN7" s="20">
        <f>+AM7*7</f>
        <v>147</v>
      </c>
      <c r="AO7" s="21"/>
      <c r="AP7" s="88">
        <v>21</v>
      </c>
      <c r="AQ7" s="100">
        <f>(AP7*6)+((AP7*30)/60)</f>
        <v>136.5</v>
      </c>
      <c r="AR7" s="23"/>
      <c r="AS7" s="88">
        <v>21</v>
      </c>
      <c r="AT7" s="22">
        <f>+AS7*6</f>
        <v>126</v>
      </c>
      <c r="AU7" s="23"/>
      <c r="AV7" s="88">
        <v>21</v>
      </c>
      <c r="AW7" s="101">
        <f t="shared" ref="AW7:AW18" si="3">(AV7*5)+((AV7*30)/60)</f>
        <v>115.5</v>
      </c>
      <c r="AX7" s="23"/>
      <c r="AY7" s="88">
        <v>21</v>
      </c>
      <c r="AZ7" s="103">
        <f t="shared" ref="AZ7:AZ18" si="4">+AY7*5</f>
        <v>105</v>
      </c>
      <c r="BA7" s="23"/>
      <c r="BB7" s="88">
        <v>21</v>
      </c>
      <c r="BC7" s="24">
        <f t="shared" ref="BC7:BC18" si="5">+BB7*4</f>
        <v>84</v>
      </c>
      <c r="BD7" s="23"/>
      <c r="BE7" s="88">
        <v>21</v>
      </c>
      <c r="BF7" s="22">
        <f t="shared" ref="BF7:BF18" si="6">+BE7*3</f>
        <v>63</v>
      </c>
    </row>
    <row r="8" spans="2:58" ht="14.15" customHeight="1" x14ac:dyDescent="0.35">
      <c r="B8" s="2"/>
      <c r="C8" s="2"/>
      <c r="D8" s="2"/>
      <c r="E8" s="2"/>
      <c r="F8" s="2"/>
      <c r="G8" s="2"/>
      <c r="O8" s="80"/>
      <c r="Q8" s="81"/>
      <c r="R8" s="5"/>
      <c r="S8" s="11"/>
      <c r="T8" s="2"/>
      <c r="Y8" s="5"/>
      <c r="Z8" s="95" t="s">
        <v>24</v>
      </c>
      <c r="AA8" s="25">
        <v>16</v>
      </c>
      <c r="AB8" s="25">
        <v>4</v>
      </c>
      <c r="AC8" s="89">
        <f t="shared" si="0"/>
        <v>20</v>
      </c>
      <c r="AD8" s="26">
        <f t="shared" si="1"/>
        <v>128</v>
      </c>
      <c r="AE8" s="123">
        <f t="shared" ref="AE8:AE18" si="7">+AA8*15</f>
        <v>240</v>
      </c>
      <c r="AF8" s="28"/>
      <c r="AG8" s="25">
        <f t="shared" si="2"/>
        <v>28</v>
      </c>
      <c r="AH8" s="27">
        <f t="shared" ref="AH8:AH18" si="8">+AB8*0</f>
        <v>0</v>
      </c>
      <c r="AJ8" s="29">
        <f t="shared" ref="AJ8:AJ18" si="9">(AD8+AG8)+(AE8/60)</f>
        <v>160</v>
      </c>
      <c r="AM8" s="89">
        <v>20</v>
      </c>
      <c r="AN8" s="30">
        <f>+AM8*7</f>
        <v>140</v>
      </c>
      <c r="AO8" s="21"/>
      <c r="AP8" s="89">
        <v>20</v>
      </c>
      <c r="AQ8" s="101">
        <f t="shared" ref="AQ8:AQ18" si="10">(AP8*6)+((AP8*30)/60)</f>
        <v>130</v>
      </c>
      <c r="AR8" s="23"/>
      <c r="AS8" s="89">
        <v>20</v>
      </c>
      <c r="AT8" s="31">
        <f t="shared" ref="AT8:AT18" si="11">+AS8*6</f>
        <v>120</v>
      </c>
      <c r="AU8" s="23"/>
      <c r="AV8" s="89">
        <v>20</v>
      </c>
      <c r="AW8" s="101">
        <f t="shared" si="3"/>
        <v>110</v>
      </c>
      <c r="AX8" s="23"/>
      <c r="AY8" s="89">
        <v>20</v>
      </c>
      <c r="AZ8" s="104">
        <f t="shared" si="4"/>
        <v>100</v>
      </c>
      <c r="BA8" s="23"/>
      <c r="BB8" s="89">
        <v>20</v>
      </c>
      <c r="BC8" s="32">
        <f t="shared" si="5"/>
        <v>80</v>
      </c>
      <c r="BD8" s="23"/>
      <c r="BE8" s="89">
        <v>20</v>
      </c>
      <c r="BF8" s="31">
        <f t="shared" si="6"/>
        <v>60</v>
      </c>
    </row>
    <row r="9" spans="2:58" ht="14.15" customHeight="1" x14ac:dyDescent="0.35">
      <c r="C9" s="83"/>
      <c r="D9" s="82" t="s">
        <v>5</v>
      </c>
      <c r="K9" s="81"/>
      <c r="L9" s="81"/>
      <c r="N9" s="79"/>
      <c r="O9" s="80" t="s">
        <v>11</v>
      </c>
      <c r="R9" s="5"/>
      <c r="S9" s="11"/>
      <c r="T9" s="2"/>
      <c r="Z9" s="95" t="s">
        <v>25</v>
      </c>
      <c r="AA9" s="25">
        <v>17</v>
      </c>
      <c r="AB9" s="25">
        <v>4</v>
      </c>
      <c r="AC9" s="89">
        <f t="shared" si="0"/>
        <v>21</v>
      </c>
      <c r="AD9" s="26">
        <f t="shared" si="1"/>
        <v>136</v>
      </c>
      <c r="AE9" s="123">
        <f t="shared" si="7"/>
        <v>255</v>
      </c>
      <c r="AF9" s="28"/>
      <c r="AG9" s="25">
        <f t="shared" si="2"/>
        <v>28</v>
      </c>
      <c r="AH9" s="27">
        <f t="shared" si="8"/>
        <v>0</v>
      </c>
      <c r="AJ9" s="29">
        <f t="shared" si="9"/>
        <v>168.25</v>
      </c>
      <c r="AM9" s="89">
        <v>21</v>
      </c>
      <c r="AN9" s="30">
        <f t="shared" ref="AN9:AN18" si="12">+AM9*7</f>
        <v>147</v>
      </c>
      <c r="AO9" s="21"/>
      <c r="AP9" s="89">
        <v>21</v>
      </c>
      <c r="AQ9" s="101">
        <f t="shared" si="10"/>
        <v>136.5</v>
      </c>
      <c r="AR9" s="23"/>
      <c r="AS9" s="89">
        <v>21</v>
      </c>
      <c r="AT9" s="31">
        <f t="shared" si="11"/>
        <v>126</v>
      </c>
      <c r="AU9" s="23"/>
      <c r="AV9" s="89">
        <v>21</v>
      </c>
      <c r="AW9" s="101">
        <f t="shared" si="3"/>
        <v>115.5</v>
      </c>
      <c r="AX9" s="23"/>
      <c r="AY9" s="89">
        <v>21</v>
      </c>
      <c r="AZ9" s="104">
        <f t="shared" si="4"/>
        <v>105</v>
      </c>
      <c r="BA9" s="23"/>
      <c r="BB9" s="89">
        <v>21</v>
      </c>
      <c r="BC9" s="32">
        <f t="shared" si="5"/>
        <v>84</v>
      </c>
      <c r="BD9" s="23"/>
      <c r="BE9" s="89">
        <v>21</v>
      </c>
      <c r="BF9" s="31">
        <f t="shared" si="6"/>
        <v>63</v>
      </c>
    </row>
    <row r="10" spans="2:58" ht="14.15" customHeight="1" x14ac:dyDescent="0.35">
      <c r="Z10" s="95" t="s">
        <v>26</v>
      </c>
      <c r="AA10" s="25">
        <v>16</v>
      </c>
      <c r="AB10" s="25">
        <v>4</v>
      </c>
      <c r="AC10" s="89">
        <f t="shared" si="0"/>
        <v>20</v>
      </c>
      <c r="AD10" s="26">
        <f t="shared" si="1"/>
        <v>128</v>
      </c>
      <c r="AE10" s="123">
        <f t="shared" si="7"/>
        <v>240</v>
      </c>
      <c r="AF10" s="28"/>
      <c r="AG10" s="25">
        <f t="shared" si="2"/>
        <v>28</v>
      </c>
      <c r="AH10" s="27">
        <f t="shared" si="8"/>
        <v>0</v>
      </c>
      <c r="AJ10" s="29">
        <f t="shared" si="9"/>
        <v>160</v>
      </c>
      <c r="AM10" s="89">
        <v>20</v>
      </c>
      <c r="AN10" s="30">
        <f t="shared" si="12"/>
        <v>140</v>
      </c>
      <c r="AO10" s="21"/>
      <c r="AP10" s="89">
        <v>20</v>
      </c>
      <c r="AQ10" s="101">
        <f t="shared" si="10"/>
        <v>130</v>
      </c>
      <c r="AR10" s="23"/>
      <c r="AS10" s="89">
        <v>20</v>
      </c>
      <c r="AT10" s="31">
        <f t="shared" si="11"/>
        <v>120</v>
      </c>
      <c r="AU10" s="23"/>
      <c r="AV10" s="89">
        <v>20</v>
      </c>
      <c r="AW10" s="101">
        <f t="shared" si="3"/>
        <v>110</v>
      </c>
      <c r="AX10" s="23"/>
      <c r="AY10" s="89">
        <v>20</v>
      </c>
      <c r="AZ10" s="104">
        <f t="shared" si="4"/>
        <v>100</v>
      </c>
      <c r="BA10" s="23"/>
      <c r="BB10" s="89">
        <v>20</v>
      </c>
      <c r="BC10" s="32">
        <f t="shared" si="5"/>
        <v>80</v>
      </c>
      <c r="BD10" s="23"/>
      <c r="BE10" s="89">
        <v>20</v>
      </c>
      <c r="BF10" s="31">
        <f t="shared" si="6"/>
        <v>60</v>
      </c>
    </row>
    <row r="11" spans="2:58" ht="14.15" customHeight="1" x14ac:dyDescent="0.35">
      <c r="B11" s="163" t="s">
        <v>23</v>
      </c>
      <c r="C11" s="163"/>
      <c r="D11" s="163"/>
      <c r="E11" s="163"/>
      <c r="F11" s="163"/>
      <c r="G11" s="163"/>
      <c r="H11" s="163"/>
      <c r="I11" s="33"/>
      <c r="J11" s="163" t="s">
        <v>24</v>
      </c>
      <c r="K11" s="163"/>
      <c r="L11" s="163"/>
      <c r="M11" s="163"/>
      <c r="N11" s="163"/>
      <c r="O11" s="163"/>
      <c r="P11" s="163"/>
      <c r="Q11" s="33"/>
      <c r="R11" s="163" t="s">
        <v>25</v>
      </c>
      <c r="S11" s="163"/>
      <c r="T11" s="163"/>
      <c r="U11" s="163"/>
      <c r="V11" s="163"/>
      <c r="W11" s="163"/>
      <c r="X11" s="163"/>
      <c r="Z11" s="95" t="s">
        <v>27</v>
      </c>
      <c r="AA11" s="25">
        <v>16</v>
      </c>
      <c r="AB11" s="25">
        <v>5</v>
      </c>
      <c r="AC11" s="89">
        <f t="shared" si="0"/>
        <v>21</v>
      </c>
      <c r="AD11" s="26">
        <f t="shared" si="1"/>
        <v>128</v>
      </c>
      <c r="AE11" s="123">
        <f t="shared" si="7"/>
        <v>240</v>
      </c>
      <c r="AF11" s="28"/>
      <c r="AG11" s="25">
        <f t="shared" si="2"/>
        <v>35</v>
      </c>
      <c r="AH11" s="27">
        <f t="shared" si="8"/>
        <v>0</v>
      </c>
      <c r="AJ11" s="29">
        <f t="shared" si="9"/>
        <v>167</v>
      </c>
      <c r="AM11" s="89">
        <v>21</v>
      </c>
      <c r="AN11" s="30">
        <f t="shared" si="12"/>
        <v>147</v>
      </c>
      <c r="AO11" s="21"/>
      <c r="AP11" s="89">
        <v>21</v>
      </c>
      <c r="AQ11" s="101">
        <f t="shared" si="10"/>
        <v>136.5</v>
      </c>
      <c r="AR11" s="23"/>
      <c r="AS11" s="89">
        <v>21</v>
      </c>
      <c r="AT11" s="31">
        <f t="shared" si="11"/>
        <v>126</v>
      </c>
      <c r="AU11" s="23"/>
      <c r="AV11" s="89">
        <v>21</v>
      </c>
      <c r="AW11" s="101">
        <f t="shared" si="3"/>
        <v>115.5</v>
      </c>
      <c r="AX11" s="23"/>
      <c r="AY11" s="89">
        <v>21</v>
      </c>
      <c r="AZ11" s="104">
        <f t="shared" si="4"/>
        <v>105</v>
      </c>
      <c r="BA11" s="23"/>
      <c r="BB11" s="89">
        <v>21</v>
      </c>
      <c r="BC11" s="32">
        <f t="shared" si="5"/>
        <v>84</v>
      </c>
      <c r="BD11" s="23"/>
      <c r="BE11" s="89">
        <v>21</v>
      </c>
      <c r="BF11" s="31">
        <f t="shared" si="6"/>
        <v>63</v>
      </c>
    </row>
    <row r="12" spans="2:58" ht="14.15" customHeight="1" x14ac:dyDescent="0.35">
      <c r="B12" s="106" t="s">
        <v>33</v>
      </c>
      <c r="C12" s="106" t="s">
        <v>34</v>
      </c>
      <c r="D12" s="106" t="s">
        <v>35</v>
      </c>
      <c r="E12" s="106" t="s">
        <v>36</v>
      </c>
      <c r="F12" s="106" t="s">
        <v>37</v>
      </c>
      <c r="G12" s="107" t="s">
        <v>38</v>
      </c>
      <c r="H12" s="107" t="s">
        <v>39</v>
      </c>
      <c r="I12" s="34"/>
      <c r="J12" s="106" t="s">
        <v>33</v>
      </c>
      <c r="K12" s="106" t="s">
        <v>34</v>
      </c>
      <c r="L12" s="106" t="s">
        <v>35</v>
      </c>
      <c r="M12" s="106" t="s">
        <v>36</v>
      </c>
      <c r="N12" s="106" t="s">
        <v>37</v>
      </c>
      <c r="O12" s="107" t="s">
        <v>38</v>
      </c>
      <c r="P12" s="107" t="s">
        <v>39</v>
      </c>
      <c r="Q12" s="34"/>
      <c r="R12" s="106" t="s">
        <v>33</v>
      </c>
      <c r="S12" s="106" t="s">
        <v>34</v>
      </c>
      <c r="T12" s="106" t="s">
        <v>35</v>
      </c>
      <c r="U12" s="106" t="s">
        <v>36</v>
      </c>
      <c r="V12" s="106" t="s">
        <v>37</v>
      </c>
      <c r="W12" s="107" t="s">
        <v>38</v>
      </c>
      <c r="X12" s="107" t="s">
        <v>39</v>
      </c>
      <c r="Z12" s="95" t="s">
        <v>28</v>
      </c>
      <c r="AA12" s="25">
        <v>14</v>
      </c>
      <c r="AB12" s="25">
        <v>5</v>
      </c>
      <c r="AC12" s="89">
        <f t="shared" si="0"/>
        <v>19</v>
      </c>
      <c r="AD12" s="26">
        <f t="shared" si="1"/>
        <v>112</v>
      </c>
      <c r="AE12" s="123">
        <f t="shared" si="7"/>
        <v>210</v>
      </c>
      <c r="AF12" s="28"/>
      <c r="AG12" s="25">
        <f t="shared" si="2"/>
        <v>35</v>
      </c>
      <c r="AH12" s="27">
        <f t="shared" si="8"/>
        <v>0</v>
      </c>
      <c r="AJ12" s="29">
        <f t="shared" si="9"/>
        <v>150.5</v>
      </c>
      <c r="AM12" s="89">
        <v>19</v>
      </c>
      <c r="AN12" s="30">
        <f t="shared" si="12"/>
        <v>133</v>
      </c>
      <c r="AO12" s="21"/>
      <c r="AP12" s="89">
        <v>19</v>
      </c>
      <c r="AQ12" s="101">
        <f t="shared" si="10"/>
        <v>123.5</v>
      </c>
      <c r="AR12" s="23"/>
      <c r="AS12" s="89">
        <v>19</v>
      </c>
      <c r="AT12" s="31">
        <f t="shared" si="11"/>
        <v>114</v>
      </c>
      <c r="AU12" s="23"/>
      <c r="AV12" s="89">
        <v>19</v>
      </c>
      <c r="AW12" s="101">
        <f t="shared" si="3"/>
        <v>104.5</v>
      </c>
      <c r="AX12" s="23"/>
      <c r="AY12" s="89">
        <v>19</v>
      </c>
      <c r="AZ12" s="104">
        <f t="shared" si="4"/>
        <v>95</v>
      </c>
      <c r="BA12" s="23"/>
      <c r="BB12" s="89">
        <v>19</v>
      </c>
      <c r="BC12" s="32">
        <f t="shared" si="5"/>
        <v>76</v>
      </c>
      <c r="BD12" s="23"/>
      <c r="BE12" s="89">
        <v>19</v>
      </c>
      <c r="BF12" s="31">
        <f t="shared" si="6"/>
        <v>57</v>
      </c>
    </row>
    <row r="13" spans="2:58" ht="14.15" customHeight="1" x14ac:dyDescent="0.35">
      <c r="B13" s="35"/>
      <c r="C13" s="35"/>
      <c r="D13" s="36">
        <v>1</v>
      </c>
      <c r="E13" s="37">
        <v>2</v>
      </c>
      <c r="F13" s="37">
        <v>3</v>
      </c>
      <c r="G13" s="38">
        <v>4</v>
      </c>
      <c r="H13" s="38">
        <v>5</v>
      </c>
      <c r="I13" s="39"/>
      <c r="J13" s="35"/>
      <c r="K13" s="35"/>
      <c r="L13" s="35"/>
      <c r="M13" s="35"/>
      <c r="N13" s="35"/>
      <c r="O13" s="38">
        <v>1</v>
      </c>
      <c r="P13" s="38">
        <v>2</v>
      </c>
      <c r="Q13" s="39"/>
      <c r="R13" s="35"/>
      <c r="S13" s="35"/>
      <c r="T13" s="35"/>
      <c r="U13" s="35"/>
      <c r="V13" s="35"/>
      <c r="W13" s="38">
        <v>1</v>
      </c>
      <c r="X13" s="38">
        <v>2</v>
      </c>
      <c r="Z13" s="95" t="s">
        <v>29</v>
      </c>
      <c r="AA13" s="25">
        <v>0</v>
      </c>
      <c r="AB13" s="25">
        <v>23</v>
      </c>
      <c r="AC13" s="89">
        <f t="shared" si="0"/>
        <v>23</v>
      </c>
      <c r="AD13" s="26">
        <f t="shared" si="1"/>
        <v>0</v>
      </c>
      <c r="AE13" s="123">
        <f t="shared" si="7"/>
        <v>0</v>
      </c>
      <c r="AF13" s="28"/>
      <c r="AG13" s="25">
        <f t="shared" si="2"/>
        <v>161</v>
      </c>
      <c r="AH13" s="27">
        <f t="shared" si="8"/>
        <v>0</v>
      </c>
      <c r="AJ13" s="29">
        <f t="shared" si="9"/>
        <v>161</v>
      </c>
      <c r="AM13" s="89">
        <v>23</v>
      </c>
      <c r="AN13" s="30">
        <f t="shared" si="12"/>
        <v>161</v>
      </c>
      <c r="AO13" s="21"/>
      <c r="AP13" s="89">
        <v>23</v>
      </c>
      <c r="AQ13" s="101">
        <f t="shared" si="10"/>
        <v>149.5</v>
      </c>
      <c r="AR13" s="23"/>
      <c r="AS13" s="89">
        <v>23</v>
      </c>
      <c r="AT13" s="31">
        <f t="shared" si="11"/>
        <v>138</v>
      </c>
      <c r="AU13" s="23"/>
      <c r="AV13" s="89">
        <v>23</v>
      </c>
      <c r="AW13" s="101">
        <f t="shared" si="3"/>
        <v>126.5</v>
      </c>
      <c r="AX13" s="23"/>
      <c r="AY13" s="89">
        <v>23</v>
      </c>
      <c r="AZ13" s="104">
        <f t="shared" si="4"/>
        <v>115</v>
      </c>
      <c r="BA13" s="23"/>
      <c r="BB13" s="89">
        <v>23</v>
      </c>
      <c r="BC13" s="32">
        <f t="shared" si="5"/>
        <v>92</v>
      </c>
      <c r="BD13" s="23"/>
      <c r="BE13" s="89">
        <v>23</v>
      </c>
      <c r="BF13" s="31">
        <f t="shared" si="6"/>
        <v>69</v>
      </c>
    </row>
    <row r="14" spans="2:58" ht="14.15" customHeight="1" x14ac:dyDescent="0.35">
      <c r="B14" s="36">
        <v>6</v>
      </c>
      <c r="C14" s="35">
        <v>7</v>
      </c>
      <c r="D14" s="40">
        <v>8</v>
      </c>
      <c r="E14" s="35">
        <v>9</v>
      </c>
      <c r="F14" s="37">
        <v>10</v>
      </c>
      <c r="G14" s="38">
        <v>11</v>
      </c>
      <c r="H14" s="38">
        <v>12</v>
      </c>
      <c r="I14" s="39"/>
      <c r="J14" s="35">
        <v>3</v>
      </c>
      <c r="K14" s="35">
        <v>4</v>
      </c>
      <c r="L14" s="40">
        <v>5</v>
      </c>
      <c r="M14" s="35">
        <v>6</v>
      </c>
      <c r="N14" s="37">
        <v>7</v>
      </c>
      <c r="O14" s="38">
        <v>8</v>
      </c>
      <c r="P14" s="38">
        <v>9</v>
      </c>
      <c r="Q14" s="39"/>
      <c r="R14" s="35">
        <v>3</v>
      </c>
      <c r="S14" s="35">
        <v>4</v>
      </c>
      <c r="T14" s="40">
        <v>5</v>
      </c>
      <c r="U14" s="35">
        <v>6</v>
      </c>
      <c r="V14" s="37">
        <v>7</v>
      </c>
      <c r="W14" s="38">
        <v>8</v>
      </c>
      <c r="X14" s="38">
        <v>9</v>
      </c>
      <c r="Z14" s="95" t="s">
        <v>30</v>
      </c>
      <c r="AA14" s="25">
        <v>0</v>
      </c>
      <c r="AB14" s="25">
        <v>20</v>
      </c>
      <c r="AC14" s="89">
        <f t="shared" si="0"/>
        <v>20</v>
      </c>
      <c r="AD14" s="26">
        <f t="shared" si="1"/>
        <v>0</v>
      </c>
      <c r="AE14" s="123">
        <f t="shared" si="7"/>
        <v>0</v>
      </c>
      <c r="AF14" s="28"/>
      <c r="AG14" s="25">
        <f t="shared" si="2"/>
        <v>140</v>
      </c>
      <c r="AH14" s="27">
        <f t="shared" si="8"/>
        <v>0</v>
      </c>
      <c r="AJ14" s="29">
        <f t="shared" si="9"/>
        <v>140</v>
      </c>
      <c r="AM14" s="89">
        <v>20</v>
      </c>
      <c r="AN14" s="30">
        <f t="shared" si="12"/>
        <v>140</v>
      </c>
      <c r="AO14" s="21"/>
      <c r="AP14" s="89">
        <v>20</v>
      </c>
      <c r="AQ14" s="101">
        <f t="shared" si="10"/>
        <v>130</v>
      </c>
      <c r="AR14" s="23"/>
      <c r="AS14" s="89">
        <v>20</v>
      </c>
      <c r="AT14" s="31">
        <f t="shared" si="11"/>
        <v>120</v>
      </c>
      <c r="AU14" s="23"/>
      <c r="AV14" s="89">
        <v>20</v>
      </c>
      <c r="AW14" s="101">
        <f t="shared" si="3"/>
        <v>110</v>
      </c>
      <c r="AX14" s="23"/>
      <c r="AY14" s="89">
        <v>20</v>
      </c>
      <c r="AZ14" s="104">
        <f t="shared" si="4"/>
        <v>100</v>
      </c>
      <c r="BA14" s="23"/>
      <c r="BB14" s="89">
        <v>20</v>
      </c>
      <c r="BC14" s="32">
        <f t="shared" si="5"/>
        <v>80</v>
      </c>
      <c r="BD14" s="23"/>
      <c r="BE14" s="89">
        <v>20</v>
      </c>
      <c r="BF14" s="31">
        <f t="shared" si="6"/>
        <v>60</v>
      </c>
    </row>
    <row r="15" spans="2:58" ht="14.15" customHeight="1" x14ac:dyDescent="0.35">
      <c r="B15" s="35">
        <v>13</v>
      </c>
      <c r="C15" s="35">
        <v>14</v>
      </c>
      <c r="D15" s="40">
        <v>15</v>
      </c>
      <c r="E15" s="35">
        <v>16</v>
      </c>
      <c r="F15" s="37">
        <v>17</v>
      </c>
      <c r="G15" s="38">
        <v>18</v>
      </c>
      <c r="H15" s="38">
        <v>19</v>
      </c>
      <c r="I15" s="39"/>
      <c r="J15" s="35">
        <v>10</v>
      </c>
      <c r="K15" s="35">
        <v>11</v>
      </c>
      <c r="L15" s="40">
        <v>12</v>
      </c>
      <c r="M15" s="35">
        <v>13</v>
      </c>
      <c r="N15" s="37">
        <v>14</v>
      </c>
      <c r="O15" s="38">
        <v>15</v>
      </c>
      <c r="P15" s="38">
        <v>16</v>
      </c>
      <c r="Q15" s="39"/>
      <c r="R15" s="35">
        <v>10</v>
      </c>
      <c r="S15" s="35">
        <v>11</v>
      </c>
      <c r="T15" s="40">
        <v>12</v>
      </c>
      <c r="U15" s="35">
        <v>13</v>
      </c>
      <c r="V15" s="37">
        <v>14</v>
      </c>
      <c r="W15" s="38">
        <v>15</v>
      </c>
      <c r="X15" s="38">
        <v>16</v>
      </c>
      <c r="Y15" s="41"/>
      <c r="Z15" s="95" t="s">
        <v>31</v>
      </c>
      <c r="AA15" s="25">
        <v>12</v>
      </c>
      <c r="AB15" s="25">
        <v>8</v>
      </c>
      <c r="AC15" s="89">
        <f t="shared" si="0"/>
        <v>20</v>
      </c>
      <c r="AD15" s="26">
        <f t="shared" si="1"/>
        <v>96</v>
      </c>
      <c r="AE15" s="123">
        <f t="shared" si="7"/>
        <v>180</v>
      </c>
      <c r="AF15" s="42"/>
      <c r="AG15" s="25">
        <f t="shared" si="2"/>
        <v>56</v>
      </c>
      <c r="AH15" s="27">
        <f t="shared" si="8"/>
        <v>0</v>
      </c>
      <c r="AJ15" s="29">
        <f t="shared" si="9"/>
        <v>155</v>
      </c>
      <c r="AM15" s="89">
        <v>20</v>
      </c>
      <c r="AN15" s="30">
        <f t="shared" si="12"/>
        <v>140</v>
      </c>
      <c r="AO15" s="21"/>
      <c r="AP15" s="89">
        <v>20</v>
      </c>
      <c r="AQ15" s="101">
        <f t="shared" si="10"/>
        <v>130</v>
      </c>
      <c r="AR15" s="23"/>
      <c r="AS15" s="89">
        <v>20</v>
      </c>
      <c r="AT15" s="31">
        <f t="shared" si="11"/>
        <v>120</v>
      </c>
      <c r="AU15" s="23"/>
      <c r="AV15" s="89">
        <v>20</v>
      </c>
      <c r="AW15" s="101">
        <f t="shared" si="3"/>
        <v>110</v>
      </c>
      <c r="AX15" s="23"/>
      <c r="AY15" s="89">
        <v>20</v>
      </c>
      <c r="AZ15" s="104">
        <f t="shared" si="4"/>
        <v>100</v>
      </c>
      <c r="BA15" s="23"/>
      <c r="BB15" s="89">
        <v>20</v>
      </c>
      <c r="BC15" s="32">
        <f t="shared" si="5"/>
        <v>80</v>
      </c>
      <c r="BD15" s="23"/>
      <c r="BE15" s="89">
        <v>20</v>
      </c>
      <c r="BF15" s="31">
        <f t="shared" si="6"/>
        <v>60</v>
      </c>
    </row>
    <row r="16" spans="2:58" ht="14.15" customHeight="1" x14ac:dyDescent="0.35">
      <c r="B16" s="35">
        <v>20</v>
      </c>
      <c r="C16" s="35">
        <v>21</v>
      </c>
      <c r="D16" s="40">
        <v>22</v>
      </c>
      <c r="E16" s="35">
        <v>23</v>
      </c>
      <c r="F16" s="37">
        <v>24</v>
      </c>
      <c r="G16" s="38">
        <v>25</v>
      </c>
      <c r="H16" s="38">
        <v>26</v>
      </c>
      <c r="I16" s="39"/>
      <c r="J16" s="35">
        <v>17</v>
      </c>
      <c r="K16" s="35">
        <v>18</v>
      </c>
      <c r="L16" s="40">
        <v>19</v>
      </c>
      <c r="M16" s="35">
        <v>20</v>
      </c>
      <c r="N16" s="37">
        <v>21</v>
      </c>
      <c r="O16" s="38">
        <v>22</v>
      </c>
      <c r="P16" s="38">
        <v>23</v>
      </c>
      <c r="Q16" s="39"/>
      <c r="R16" s="35">
        <v>17</v>
      </c>
      <c r="S16" s="35">
        <v>18</v>
      </c>
      <c r="T16" s="40">
        <v>19</v>
      </c>
      <c r="U16" s="35">
        <v>20</v>
      </c>
      <c r="V16" s="37">
        <v>21</v>
      </c>
      <c r="W16" s="38">
        <v>22</v>
      </c>
      <c r="X16" s="38">
        <v>23</v>
      </c>
      <c r="Y16" s="41"/>
      <c r="Z16" s="95" t="s">
        <v>32</v>
      </c>
      <c r="AA16" s="25">
        <v>18</v>
      </c>
      <c r="AB16" s="25">
        <v>5</v>
      </c>
      <c r="AC16" s="89">
        <f t="shared" si="0"/>
        <v>23</v>
      </c>
      <c r="AD16" s="26">
        <f t="shared" si="1"/>
        <v>144</v>
      </c>
      <c r="AE16" s="123">
        <f t="shared" si="7"/>
        <v>270</v>
      </c>
      <c r="AF16" s="28"/>
      <c r="AG16" s="25">
        <f t="shared" si="2"/>
        <v>35</v>
      </c>
      <c r="AH16" s="27">
        <f t="shared" si="8"/>
        <v>0</v>
      </c>
      <c r="AJ16" s="29">
        <f t="shared" si="9"/>
        <v>183.5</v>
      </c>
      <c r="AM16" s="89">
        <v>23</v>
      </c>
      <c r="AN16" s="30">
        <f t="shared" si="12"/>
        <v>161</v>
      </c>
      <c r="AO16" s="21"/>
      <c r="AP16" s="89">
        <v>23</v>
      </c>
      <c r="AQ16" s="101">
        <f t="shared" si="10"/>
        <v>149.5</v>
      </c>
      <c r="AR16" s="23"/>
      <c r="AS16" s="89">
        <v>23</v>
      </c>
      <c r="AT16" s="31">
        <f t="shared" si="11"/>
        <v>138</v>
      </c>
      <c r="AU16" s="23"/>
      <c r="AV16" s="89">
        <v>23</v>
      </c>
      <c r="AW16" s="101">
        <f t="shared" si="3"/>
        <v>126.5</v>
      </c>
      <c r="AX16" s="23"/>
      <c r="AY16" s="89">
        <v>23</v>
      </c>
      <c r="AZ16" s="104">
        <f t="shared" si="4"/>
        <v>115</v>
      </c>
      <c r="BA16" s="23"/>
      <c r="BB16" s="89">
        <v>23</v>
      </c>
      <c r="BC16" s="32">
        <f t="shared" si="5"/>
        <v>92</v>
      </c>
      <c r="BD16" s="23"/>
      <c r="BE16" s="89">
        <v>23</v>
      </c>
      <c r="BF16" s="31">
        <f t="shared" si="6"/>
        <v>69</v>
      </c>
    </row>
    <row r="17" spans="2:58" ht="14.15" customHeight="1" x14ac:dyDescent="0.35">
      <c r="B17" s="35">
        <v>27</v>
      </c>
      <c r="C17" s="35">
        <v>28</v>
      </c>
      <c r="D17" s="40">
        <v>29</v>
      </c>
      <c r="E17" s="35">
        <v>30</v>
      </c>
      <c r="F17" s="37">
        <v>31</v>
      </c>
      <c r="G17" s="35"/>
      <c r="H17" s="35"/>
      <c r="I17" s="39"/>
      <c r="J17" s="35">
        <v>24</v>
      </c>
      <c r="K17" s="35">
        <v>25</v>
      </c>
      <c r="L17" s="40">
        <v>26</v>
      </c>
      <c r="M17" s="35">
        <v>27</v>
      </c>
      <c r="N17" s="37">
        <v>28</v>
      </c>
      <c r="O17" s="35"/>
      <c r="P17" s="35"/>
      <c r="Q17" s="43"/>
      <c r="R17" s="35">
        <v>24</v>
      </c>
      <c r="S17" s="35">
        <v>25</v>
      </c>
      <c r="T17" s="40">
        <v>26</v>
      </c>
      <c r="U17" s="35">
        <v>27</v>
      </c>
      <c r="V17" s="37">
        <v>28</v>
      </c>
      <c r="W17" s="38">
        <v>29</v>
      </c>
      <c r="X17" s="38">
        <v>30</v>
      </c>
      <c r="Y17" s="41"/>
      <c r="Z17" s="95" t="s">
        <v>40</v>
      </c>
      <c r="AA17" s="25">
        <v>16</v>
      </c>
      <c r="AB17" s="25">
        <v>4</v>
      </c>
      <c r="AC17" s="89">
        <f t="shared" si="0"/>
        <v>20</v>
      </c>
      <c r="AD17" s="26">
        <f t="shared" si="1"/>
        <v>128</v>
      </c>
      <c r="AE17" s="123">
        <f t="shared" si="7"/>
        <v>240</v>
      </c>
      <c r="AF17" s="28"/>
      <c r="AG17" s="25">
        <f t="shared" si="2"/>
        <v>28</v>
      </c>
      <c r="AH17" s="27">
        <f t="shared" si="8"/>
        <v>0</v>
      </c>
      <c r="AJ17" s="29">
        <f t="shared" si="9"/>
        <v>160</v>
      </c>
      <c r="AM17" s="89">
        <v>20</v>
      </c>
      <c r="AN17" s="30">
        <f t="shared" si="12"/>
        <v>140</v>
      </c>
      <c r="AO17" s="21"/>
      <c r="AP17" s="89">
        <v>20</v>
      </c>
      <c r="AQ17" s="101">
        <f t="shared" si="10"/>
        <v>130</v>
      </c>
      <c r="AR17" s="23"/>
      <c r="AS17" s="89">
        <v>20</v>
      </c>
      <c r="AT17" s="31">
        <f t="shared" si="11"/>
        <v>120</v>
      </c>
      <c r="AU17" s="23"/>
      <c r="AV17" s="89">
        <v>20</v>
      </c>
      <c r="AW17" s="101">
        <f t="shared" si="3"/>
        <v>110</v>
      </c>
      <c r="AX17" s="23"/>
      <c r="AY17" s="89">
        <v>20</v>
      </c>
      <c r="AZ17" s="104">
        <f t="shared" si="4"/>
        <v>100</v>
      </c>
      <c r="BA17" s="23"/>
      <c r="BB17" s="89">
        <v>20</v>
      </c>
      <c r="BC17" s="32">
        <f t="shared" si="5"/>
        <v>80</v>
      </c>
      <c r="BD17" s="23"/>
      <c r="BE17" s="89">
        <v>20</v>
      </c>
      <c r="BF17" s="31">
        <f t="shared" si="6"/>
        <v>60</v>
      </c>
    </row>
    <row r="18" spans="2:58" ht="14.15" customHeight="1" x14ac:dyDescent="0.35"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35">
        <v>31</v>
      </c>
      <c r="S18" s="110"/>
      <c r="T18" s="110"/>
      <c r="U18" s="110"/>
      <c r="V18" s="110"/>
      <c r="W18" s="110"/>
      <c r="X18" s="110"/>
      <c r="Y18" s="41"/>
      <c r="Z18" s="96" t="s">
        <v>41</v>
      </c>
      <c r="AA18" s="44">
        <v>13</v>
      </c>
      <c r="AB18" s="44">
        <v>7</v>
      </c>
      <c r="AC18" s="90">
        <f t="shared" si="0"/>
        <v>20</v>
      </c>
      <c r="AD18" s="45">
        <f t="shared" si="1"/>
        <v>104</v>
      </c>
      <c r="AE18" s="124">
        <f t="shared" si="7"/>
        <v>195</v>
      </c>
      <c r="AF18" s="46"/>
      <c r="AG18" s="44">
        <f t="shared" si="2"/>
        <v>49</v>
      </c>
      <c r="AH18" s="27">
        <f t="shared" si="8"/>
        <v>0</v>
      </c>
      <c r="AJ18" s="47">
        <f t="shared" si="9"/>
        <v>156.25</v>
      </c>
      <c r="AM18" s="90">
        <v>20</v>
      </c>
      <c r="AN18" s="48">
        <f t="shared" si="12"/>
        <v>140</v>
      </c>
      <c r="AO18" s="21"/>
      <c r="AP18" s="90">
        <v>20</v>
      </c>
      <c r="AQ18" s="102">
        <f t="shared" si="10"/>
        <v>130</v>
      </c>
      <c r="AR18" s="23"/>
      <c r="AS18" s="90">
        <v>20</v>
      </c>
      <c r="AT18" s="49">
        <f t="shared" si="11"/>
        <v>120</v>
      </c>
      <c r="AU18" s="23"/>
      <c r="AV18" s="90">
        <v>20</v>
      </c>
      <c r="AW18" s="102">
        <f t="shared" si="3"/>
        <v>110</v>
      </c>
      <c r="AX18" s="23"/>
      <c r="AY18" s="90">
        <v>20</v>
      </c>
      <c r="AZ18" s="105">
        <f t="shared" si="4"/>
        <v>100</v>
      </c>
      <c r="BA18" s="23"/>
      <c r="BB18" s="90">
        <v>20</v>
      </c>
      <c r="BC18" s="50">
        <f t="shared" si="5"/>
        <v>80</v>
      </c>
      <c r="BD18" s="23"/>
      <c r="BE18" s="90">
        <v>20</v>
      </c>
      <c r="BF18" s="49">
        <f t="shared" si="6"/>
        <v>60</v>
      </c>
    </row>
    <row r="19" spans="2:58" ht="14.15" customHeight="1" x14ac:dyDescent="0.35">
      <c r="Y19" s="41"/>
      <c r="Z19" s="97" t="s">
        <v>42</v>
      </c>
      <c r="AA19" s="51">
        <f>SUM(AA7:AA18)</f>
        <v>153</v>
      </c>
      <c r="AB19" s="51">
        <f>SUM(AB7:AB18)</f>
        <v>95</v>
      </c>
      <c r="AC19" s="87">
        <f>SUM(AC7:AC18)</f>
        <v>248</v>
      </c>
      <c r="AD19" s="127">
        <f>SUM(AD7:AD18)</f>
        <v>1224</v>
      </c>
      <c r="AE19" s="131">
        <f>(SUM(AE7:AE18))/60</f>
        <v>38.25</v>
      </c>
      <c r="AF19" s="126">
        <f>+AD19+AE19</f>
        <v>1262.25</v>
      </c>
      <c r="AG19" s="51">
        <f>SUM(AG7:AG18)</f>
        <v>665</v>
      </c>
      <c r="AH19" s="127">
        <f>(SUM(AH7:AH18))/60</f>
        <v>0</v>
      </c>
      <c r="AJ19" s="52">
        <f>SUM(AJ7:AJ18)</f>
        <v>1927.25</v>
      </c>
      <c r="AM19" s="91">
        <v>248</v>
      </c>
      <c r="AN19" s="54">
        <f>SUM(AN7:AN18)</f>
        <v>1736</v>
      </c>
      <c r="AO19" s="55"/>
      <c r="AP19" s="91">
        <v>248</v>
      </c>
      <c r="AQ19" s="54">
        <f>SUM(AQ7:AQ18)</f>
        <v>1612</v>
      </c>
      <c r="AR19" s="56"/>
      <c r="AS19" s="91">
        <v>248</v>
      </c>
      <c r="AT19" s="54">
        <f>SUM(AT7:AT18)</f>
        <v>1488</v>
      </c>
      <c r="AU19" s="56"/>
      <c r="AV19" s="91">
        <v>248</v>
      </c>
      <c r="AW19" s="57">
        <f>SUM(AW7:AW18)</f>
        <v>1364</v>
      </c>
      <c r="AX19" s="56"/>
      <c r="AY19" s="91">
        <v>248</v>
      </c>
      <c r="AZ19" s="53">
        <f>SUM(AZ7:AZ18)</f>
        <v>1240</v>
      </c>
      <c r="BA19" s="56"/>
      <c r="BB19" s="91">
        <v>248</v>
      </c>
      <c r="BC19" s="53">
        <f>SUM(BC7:BC18)</f>
        <v>992</v>
      </c>
      <c r="BD19" s="56"/>
      <c r="BE19" s="91">
        <v>248</v>
      </c>
      <c r="BF19" s="54">
        <f>SUM(BF7:BF18)</f>
        <v>744</v>
      </c>
    </row>
    <row r="20" spans="2:58" ht="14.15" customHeight="1" x14ac:dyDescent="0.35">
      <c r="B20" s="163" t="s">
        <v>26</v>
      </c>
      <c r="C20" s="163"/>
      <c r="D20" s="163"/>
      <c r="E20" s="163"/>
      <c r="F20" s="163"/>
      <c r="G20" s="163"/>
      <c r="H20" s="163"/>
      <c r="I20" s="33"/>
      <c r="J20" s="163" t="s">
        <v>27</v>
      </c>
      <c r="K20" s="163"/>
      <c r="L20" s="163"/>
      <c r="M20" s="163"/>
      <c r="N20" s="163"/>
      <c r="O20" s="163"/>
      <c r="P20" s="163"/>
      <c r="Q20" s="33"/>
      <c r="R20" s="163" t="s">
        <v>28</v>
      </c>
      <c r="S20" s="163"/>
      <c r="T20" s="163"/>
      <c r="U20" s="163"/>
      <c r="V20" s="163"/>
      <c r="W20" s="163"/>
      <c r="X20" s="163"/>
      <c r="Y20" s="41"/>
      <c r="Z20" s="98"/>
      <c r="AA20" s="58"/>
      <c r="AB20" s="58"/>
      <c r="AC20" s="58"/>
      <c r="AD20" s="59"/>
      <c r="AE20" s="59"/>
      <c r="AF20" s="59"/>
      <c r="AG20" s="59"/>
      <c r="AH20" s="92"/>
      <c r="AI20" s="61"/>
      <c r="AM20" s="62"/>
      <c r="AN20" s="62"/>
      <c r="AO20" s="63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</row>
    <row r="21" spans="2:58" ht="14.15" customHeight="1" x14ac:dyDescent="0.35">
      <c r="B21" s="106" t="s">
        <v>33</v>
      </c>
      <c r="C21" s="106" t="s">
        <v>34</v>
      </c>
      <c r="D21" s="106" t="s">
        <v>35</v>
      </c>
      <c r="E21" s="106" t="s">
        <v>36</v>
      </c>
      <c r="F21" s="106" t="s">
        <v>37</v>
      </c>
      <c r="G21" s="107" t="s">
        <v>38</v>
      </c>
      <c r="H21" s="107" t="s">
        <v>39</v>
      </c>
      <c r="I21" s="34"/>
      <c r="J21" s="106" t="s">
        <v>33</v>
      </c>
      <c r="K21" s="106" t="s">
        <v>34</v>
      </c>
      <c r="L21" s="106" t="s">
        <v>35</v>
      </c>
      <c r="M21" s="106" t="s">
        <v>36</v>
      </c>
      <c r="N21" s="106" t="s">
        <v>37</v>
      </c>
      <c r="O21" s="107" t="s">
        <v>38</v>
      </c>
      <c r="P21" s="107" t="s">
        <v>39</v>
      </c>
      <c r="Q21" s="34"/>
      <c r="R21" s="106" t="s">
        <v>33</v>
      </c>
      <c r="S21" s="106" t="s">
        <v>34</v>
      </c>
      <c r="T21" s="106" t="s">
        <v>35</v>
      </c>
      <c r="U21" s="106" t="s">
        <v>36</v>
      </c>
      <c r="V21" s="106" t="s">
        <v>37</v>
      </c>
      <c r="W21" s="107" t="s">
        <v>38</v>
      </c>
      <c r="X21" s="107" t="s">
        <v>39</v>
      </c>
      <c r="Y21" s="41"/>
      <c r="Z21" s="144" t="s">
        <v>43</v>
      </c>
      <c r="AA21" s="201">
        <v>23</v>
      </c>
      <c r="AB21" s="202"/>
      <c r="AC21" s="203"/>
      <c r="AD21" s="179">
        <f>(AA21*8)</f>
        <v>184</v>
      </c>
      <c r="AE21" s="179"/>
      <c r="AF21" s="179"/>
      <c r="AG21" s="179"/>
      <c r="AH21" s="179"/>
      <c r="AI21" s="179"/>
      <c r="AJ21" s="180"/>
      <c r="AM21" s="64">
        <v>23</v>
      </c>
      <c r="AN21" s="65">
        <f>23*7</f>
        <v>161</v>
      </c>
      <c r="AO21" s="66"/>
      <c r="AP21" s="64">
        <v>23</v>
      </c>
      <c r="AQ21" s="65">
        <f>23*6.5</f>
        <v>149.5</v>
      </c>
      <c r="AR21" s="67"/>
      <c r="AS21" s="64">
        <v>23</v>
      </c>
      <c r="AT21" s="65">
        <f>23*6</f>
        <v>138</v>
      </c>
      <c r="AU21" s="67"/>
      <c r="AV21" s="64">
        <v>23</v>
      </c>
      <c r="AW21" s="65">
        <f>23*5.5</f>
        <v>126.5</v>
      </c>
      <c r="AX21" s="67"/>
      <c r="AY21" s="64">
        <v>23</v>
      </c>
      <c r="AZ21" s="65">
        <f>23*5</f>
        <v>115</v>
      </c>
      <c r="BA21" s="67"/>
      <c r="BB21" s="64">
        <v>23</v>
      </c>
      <c r="BC21" s="65">
        <f>23*4</f>
        <v>92</v>
      </c>
      <c r="BD21" s="67"/>
      <c r="BE21" s="64">
        <v>23</v>
      </c>
      <c r="BF21" s="65">
        <f>23*3</f>
        <v>69</v>
      </c>
    </row>
    <row r="22" spans="2:58" ht="14.15" customHeight="1" x14ac:dyDescent="0.35">
      <c r="B22" s="35"/>
      <c r="C22" s="35">
        <v>1</v>
      </c>
      <c r="D22" s="40">
        <v>2</v>
      </c>
      <c r="E22" s="35">
        <v>3</v>
      </c>
      <c r="F22" s="37">
        <v>4</v>
      </c>
      <c r="G22" s="38">
        <v>5</v>
      </c>
      <c r="H22" s="38">
        <v>6</v>
      </c>
      <c r="I22" s="39"/>
      <c r="J22" s="35"/>
      <c r="K22" s="35"/>
      <c r="L22" s="35"/>
      <c r="M22" s="36">
        <v>1</v>
      </c>
      <c r="N22" s="37">
        <v>2</v>
      </c>
      <c r="O22" s="38">
        <v>3</v>
      </c>
      <c r="P22" s="38">
        <v>4</v>
      </c>
      <c r="Q22" s="39"/>
      <c r="R22" s="35"/>
      <c r="S22" s="35"/>
      <c r="T22" s="35"/>
      <c r="U22" s="35"/>
      <c r="V22" s="35"/>
      <c r="W22" s="38"/>
      <c r="X22" s="38">
        <v>1</v>
      </c>
      <c r="Y22" s="41"/>
      <c r="Z22" s="145"/>
      <c r="AA22" s="146"/>
      <c r="AB22" s="146"/>
      <c r="AC22" s="146"/>
      <c r="AD22" s="59"/>
      <c r="AE22" s="59"/>
      <c r="AF22" s="59"/>
      <c r="AG22" s="59"/>
      <c r="AH22" s="59"/>
      <c r="AI22" s="59"/>
      <c r="AJ22" s="60"/>
      <c r="AM22" s="62"/>
      <c r="AN22" s="62"/>
      <c r="AO22" s="63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</row>
    <row r="23" spans="2:58" ht="14.15" customHeight="1" x14ac:dyDescent="0.35">
      <c r="B23" s="35">
        <v>7</v>
      </c>
      <c r="C23" s="35">
        <v>8</v>
      </c>
      <c r="D23" s="40">
        <v>9</v>
      </c>
      <c r="E23" s="35">
        <v>10</v>
      </c>
      <c r="F23" s="37">
        <v>11</v>
      </c>
      <c r="G23" s="38">
        <v>12</v>
      </c>
      <c r="H23" s="38">
        <v>13</v>
      </c>
      <c r="I23" s="39"/>
      <c r="J23" s="35">
        <v>5</v>
      </c>
      <c r="K23" s="35">
        <v>6</v>
      </c>
      <c r="L23" s="40">
        <v>7</v>
      </c>
      <c r="M23" s="35">
        <v>8</v>
      </c>
      <c r="N23" s="37">
        <v>9</v>
      </c>
      <c r="O23" s="38">
        <v>10</v>
      </c>
      <c r="P23" s="38">
        <v>11</v>
      </c>
      <c r="Q23" s="39"/>
      <c r="R23" s="35">
        <v>2</v>
      </c>
      <c r="S23" s="35">
        <v>3</v>
      </c>
      <c r="T23" s="40">
        <v>4</v>
      </c>
      <c r="U23" s="35">
        <v>5</v>
      </c>
      <c r="V23" s="37">
        <v>6</v>
      </c>
      <c r="W23" s="38">
        <v>7</v>
      </c>
      <c r="X23" s="38">
        <v>8</v>
      </c>
      <c r="Y23" s="41"/>
      <c r="Z23" s="208" t="s">
        <v>44</v>
      </c>
      <c r="AA23" s="209"/>
      <c r="AB23" s="209"/>
      <c r="AC23" s="210"/>
      <c r="AD23" s="190">
        <f>AJ19-AD21</f>
        <v>1743.25</v>
      </c>
      <c r="AE23" s="190"/>
      <c r="AF23" s="190"/>
      <c r="AG23" s="190"/>
      <c r="AH23" s="190"/>
      <c r="AI23" s="190"/>
      <c r="AJ23" s="191"/>
      <c r="AM23" s="133">
        <f>+AN19-AN21</f>
        <v>1575</v>
      </c>
      <c r="AN23" s="134"/>
      <c r="AO23" s="66"/>
      <c r="AP23" s="133">
        <f>+AQ19-AQ21</f>
        <v>1462.5</v>
      </c>
      <c r="AQ23" s="134"/>
      <c r="AR23" s="67"/>
      <c r="AS23" s="133">
        <f>AT19-AT21</f>
        <v>1350</v>
      </c>
      <c r="AT23" s="134"/>
      <c r="AU23" s="67"/>
      <c r="AV23" s="133">
        <f>+AW19-AW21</f>
        <v>1237.5</v>
      </c>
      <c r="AW23" s="134"/>
      <c r="AX23" s="67"/>
      <c r="AY23" s="133">
        <f>+AZ19-AZ21</f>
        <v>1125</v>
      </c>
      <c r="AZ23" s="134"/>
      <c r="BA23" s="67"/>
      <c r="BB23" s="133">
        <f>BC19-BC21</f>
        <v>900</v>
      </c>
      <c r="BC23" s="134"/>
      <c r="BD23" s="67"/>
      <c r="BE23" s="133">
        <f>+BF19-BF21</f>
        <v>675</v>
      </c>
      <c r="BF23" s="134"/>
    </row>
    <row r="24" spans="2:58" ht="14.15" customHeight="1" x14ac:dyDescent="0.35">
      <c r="B24" s="35">
        <v>14</v>
      </c>
      <c r="C24" s="35">
        <v>15</v>
      </c>
      <c r="D24" s="40">
        <v>16</v>
      </c>
      <c r="E24" s="37">
        <v>17</v>
      </c>
      <c r="F24" s="36">
        <v>18</v>
      </c>
      <c r="G24" s="38">
        <v>19</v>
      </c>
      <c r="H24" s="38">
        <v>20</v>
      </c>
      <c r="I24" s="39"/>
      <c r="J24" s="35">
        <v>12</v>
      </c>
      <c r="K24" s="35">
        <v>13</v>
      </c>
      <c r="L24" s="40">
        <v>14</v>
      </c>
      <c r="M24" s="35">
        <v>15</v>
      </c>
      <c r="N24" s="37">
        <v>16</v>
      </c>
      <c r="O24" s="38">
        <v>17</v>
      </c>
      <c r="P24" s="38">
        <v>18</v>
      </c>
      <c r="Q24" s="39"/>
      <c r="R24" s="36">
        <v>9</v>
      </c>
      <c r="S24" s="35">
        <v>10</v>
      </c>
      <c r="T24" s="40">
        <v>11</v>
      </c>
      <c r="U24" s="35">
        <v>12</v>
      </c>
      <c r="V24" s="37">
        <v>13</v>
      </c>
      <c r="W24" s="38">
        <v>14</v>
      </c>
      <c r="X24" s="38">
        <v>15</v>
      </c>
      <c r="Y24" s="41"/>
      <c r="Z24" s="208" t="s">
        <v>45</v>
      </c>
      <c r="AA24" s="209"/>
      <c r="AB24" s="209"/>
      <c r="AC24" s="210"/>
      <c r="AD24" s="190">
        <v>1760</v>
      </c>
      <c r="AE24" s="190"/>
      <c r="AF24" s="190"/>
      <c r="AG24" s="190"/>
      <c r="AH24" s="190"/>
      <c r="AI24" s="190"/>
      <c r="AJ24" s="191"/>
      <c r="AM24" s="133">
        <f>AD24/8*7</f>
        <v>1540</v>
      </c>
      <c r="AN24" s="134"/>
      <c r="AO24" s="63"/>
      <c r="AP24" s="133">
        <f>AD24/8*6.5</f>
        <v>1430</v>
      </c>
      <c r="AQ24" s="134"/>
      <c r="AR24" s="67"/>
      <c r="AS24" s="133">
        <f>AD24/8*6</f>
        <v>1320</v>
      </c>
      <c r="AT24" s="134"/>
      <c r="AU24" s="67"/>
      <c r="AV24" s="133">
        <f>AD23/8*5.5</f>
        <v>1198.484375</v>
      </c>
      <c r="AW24" s="134"/>
      <c r="AX24" s="67"/>
      <c r="AY24" s="133">
        <f>AD23/8*5</f>
        <v>1089.53125</v>
      </c>
      <c r="AZ24" s="134"/>
      <c r="BA24" s="67"/>
      <c r="BB24" s="133">
        <f>AD23/8*4</f>
        <v>871.625</v>
      </c>
      <c r="BC24" s="134"/>
      <c r="BD24" s="67"/>
      <c r="BE24" s="133">
        <f>AD23/8*3</f>
        <v>653.71875</v>
      </c>
      <c r="BF24" s="134"/>
    </row>
    <row r="25" spans="2:58" ht="14.15" customHeight="1" x14ac:dyDescent="0.35">
      <c r="B25" s="36">
        <v>21</v>
      </c>
      <c r="C25" s="35">
        <v>22</v>
      </c>
      <c r="D25" s="40">
        <v>23</v>
      </c>
      <c r="E25" s="35">
        <v>24</v>
      </c>
      <c r="F25" s="37">
        <v>25</v>
      </c>
      <c r="G25" s="38">
        <v>26</v>
      </c>
      <c r="H25" s="38">
        <v>27</v>
      </c>
      <c r="I25" s="39"/>
      <c r="J25" s="35">
        <v>19</v>
      </c>
      <c r="K25" s="35">
        <v>20</v>
      </c>
      <c r="L25" s="40">
        <v>21</v>
      </c>
      <c r="M25" s="35">
        <v>22</v>
      </c>
      <c r="N25" s="37">
        <v>23</v>
      </c>
      <c r="O25" s="38">
        <v>24</v>
      </c>
      <c r="P25" s="38">
        <v>25</v>
      </c>
      <c r="Q25" s="39"/>
      <c r="R25" s="35">
        <v>16</v>
      </c>
      <c r="S25" s="35">
        <v>17</v>
      </c>
      <c r="T25" s="40">
        <v>18</v>
      </c>
      <c r="U25" s="139">
        <v>19</v>
      </c>
      <c r="V25" s="37">
        <v>20</v>
      </c>
      <c r="W25" s="38">
        <v>21</v>
      </c>
      <c r="X25" s="38">
        <v>22</v>
      </c>
      <c r="Y25" s="41"/>
      <c r="Z25" s="147"/>
      <c r="AA25" s="76"/>
      <c r="AB25" s="76"/>
      <c r="AC25" s="76"/>
      <c r="AD25" s="61"/>
      <c r="AE25" s="61"/>
      <c r="AF25" s="61"/>
      <c r="AG25" s="61"/>
      <c r="AH25" s="61"/>
      <c r="AI25" s="61"/>
      <c r="AJ25" s="61"/>
      <c r="AM25" s="62"/>
      <c r="AN25" s="62"/>
      <c r="AO25" s="66"/>
      <c r="AP25" s="62"/>
      <c r="AQ25" s="62"/>
      <c r="AR25" s="62"/>
      <c r="AS25" s="62"/>
      <c r="AT25" s="62"/>
      <c r="AU25" s="62"/>
      <c r="AV25" s="62"/>
      <c r="AW25" s="62"/>
      <c r="AX25" s="62"/>
      <c r="AY25" s="62"/>
      <c r="AZ25" s="62"/>
      <c r="BA25" s="62"/>
      <c r="BB25" s="62"/>
      <c r="BC25" s="62"/>
      <c r="BD25" s="62"/>
      <c r="BE25" s="62"/>
      <c r="BF25" s="62"/>
    </row>
    <row r="26" spans="2:58" ht="14.15" customHeight="1" x14ac:dyDescent="0.35">
      <c r="B26" s="35">
        <v>28</v>
      </c>
      <c r="C26" s="35">
        <v>29</v>
      </c>
      <c r="D26" s="40">
        <v>30</v>
      </c>
      <c r="E26" s="110"/>
      <c r="F26" s="110"/>
      <c r="G26" s="110"/>
      <c r="H26" s="110"/>
      <c r="I26" s="39"/>
      <c r="J26" s="35">
        <v>26</v>
      </c>
      <c r="K26" s="35">
        <v>27</v>
      </c>
      <c r="L26" s="40">
        <v>28</v>
      </c>
      <c r="M26" s="35">
        <v>29</v>
      </c>
      <c r="N26" s="37">
        <v>30</v>
      </c>
      <c r="O26" s="38">
        <v>31</v>
      </c>
      <c r="P26" s="111"/>
      <c r="Q26" s="43"/>
      <c r="R26" s="37">
        <v>23</v>
      </c>
      <c r="S26" s="36">
        <v>24</v>
      </c>
      <c r="T26" s="40">
        <v>25</v>
      </c>
      <c r="U26" s="139">
        <v>26</v>
      </c>
      <c r="V26" s="37">
        <v>27</v>
      </c>
      <c r="W26" s="38">
        <v>28</v>
      </c>
      <c r="X26" s="38">
        <v>29</v>
      </c>
      <c r="Y26" s="41"/>
      <c r="Z26" s="211" t="s">
        <v>46</v>
      </c>
      <c r="AA26" s="212"/>
      <c r="AB26" s="212"/>
      <c r="AC26" s="213"/>
      <c r="AD26" s="194">
        <f>AD23-AD24</f>
        <v>-16.75</v>
      </c>
      <c r="AE26" s="194"/>
      <c r="AF26" s="194"/>
      <c r="AG26" s="194"/>
      <c r="AH26" s="194"/>
      <c r="AI26" s="194"/>
      <c r="AJ26" s="195"/>
      <c r="AM26" s="135">
        <f>+AM23-AM24</f>
        <v>35</v>
      </c>
      <c r="AN26" s="136"/>
      <c r="AO26" s="63"/>
      <c r="AP26" s="135">
        <f>+AP23-AP24</f>
        <v>32.5</v>
      </c>
      <c r="AQ26" s="136"/>
      <c r="AR26" s="69"/>
      <c r="AS26" s="137">
        <f>AS23-AS24</f>
        <v>30</v>
      </c>
      <c r="AT26" s="138"/>
      <c r="AU26" s="69"/>
      <c r="AV26" s="137">
        <f>+AV23-AV24</f>
        <v>39.015625</v>
      </c>
      <c r="AW26" s="138"/>
      <c r="AX26" s="69"/>
      <c r="AY26" s="137">
        <f>AY23-AY24</f>
        <v>35.46875</v>
      </c>
      <c r="AZ26" s="138"/>
      <c r="BA26" s="69"/>
      <c r="BB26" s="137">
        <f>+BB23-BB24</f>
        <v>28.375</v>
      </c>
      <c r="BC26" s="138"/>
      <c r="BD26" s="69"/>
      <c r="BE26" s="137">
        <f>+BE23-BE24</f>
        <v>21.28125</v>
      </c>
      <c r="BF26" s="138"/>
    </row>
    <row r="27" spans="2:58" ht="14.15" customHeight="1" x14ac:dyDescent="0.35">
      <c r="B27" s="70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139">
        <v>30</v>
      </c>
      <c r="S27" s="110"/>
      <c r="T27" s="110"/>
      <c r="U27" s="110"/>
      <c r="V27" s="110"/>
      <c r="W27" s="110"/>
      <c r="X27" s="110"/>
      <c r="Y27" s="41"/>
      <c r="AL27" s="71"/>
      <c r="AX27" s="3"/>
      <c r="BA27" s="3"/>
      <c r="BD27" s="3"/>
    </row>
    <row r="28" spans="2:58" ht="14.15" customHeight="1" x14ac:dyDescent="0.35">
      <c r="Y28" s="41"/>
      <c r="Z28" s="140"/>
      <c r="AA28" s="140"/>
      <c r="AB28" s="140"/>
      <c r="AC28" s="140"/>
      <c r="AD28" s="140"/>
      <c r="AE28" s="140"/>
      <c r="AF28" s="140"/>
      <c r="AG28" s="140"/>
      <c r="AH28" s="140"/>
      <c r="AX28" s="3"/>
      <c r="BA28" s="3"/>
      <c r="BD28" s="3"/>
    </row>
    <row r="29" spans="2:58" ht="14.15" customHeight="1" x14ac:dyDescent="0.35">
      <c r="B29" s="163" t="s">
        <v>29</v>
      </c>
      <c r="C29" s="163"/>
      <c r="D29" s="163"/>
      <c r="E29" s="163"/>
      <c r="F29" s="163"/>
      <c r="G29" s="163"/>
      <c r="H29" s="163"/>
      <c r="I29" s="72"/>
      <c r="J29" s="163" t="s">
        <v>30</v>
      </c>
      <c r="K29" s="163"/>
      <c r="L29" s="163"/>
      <c r="M29" s="163"/>
      <c r="N29" s="163"/>
      <c r="O29" s="163"/>
      <c r="P29" s="163"/>
      <c r="Q29" s="72"/>
      <c r="R29" s="163" t="s">
        <v>31</v>
      </c>
      <c r="S29" s="163"/>
      <c r="T29" s="163"/>
      <c r="U29" s="163"/>
      <c r="V29" s="163"/>
      <c r="W29" s="163"/>
      <c r="X29" s="163"/>
      <c r="Y29" s="41"/>
      <c r="Z29" s="196" t="s">
        <v>53</v>
      </c>
      <c r="AA29" s="196"/>
      <c r="AB29" s="196"/>
      <c r="AC29" s="196"/>
      <c r="AD29" s="196"/>
      <c r="AE29" s="196"/>
      <c r="AF29" s="148"/>
      <c r="AG29" s="197" t="s">
        <v>54</v>
      </c>
      <c r="AH29" s="197"/>
      <c r="AI29" s="197"/>
      <c r="AJ29" s="197"/>
      <c r="AX29" s="3"/>
      <c r="BA29" s="3"/>
      <c r="BD29" s="3"/>
    </row>
    <row r="30" spans="2:58" ht="14.15" customHeight="1" x14ac:dyDescent="0.35">
      <c r="B30" s="106" t="s">
        <v>33</v>
      </c>
      <c r="C30" s="106" t="s">
        <v>34</v>
      </c>
      <c r="D30" s="106" t="s">
        <v>35</v>
      </c>
      <c r="E30" s="106" t="s">
        <v>36</v>
      </c>
      <c r="F30" s="106" t="s">
        <v>37</v>
      </c>
      <c r="G30" s="107" t="s">
        <v>38</v>
      </c>
      <c r="H30" s="107" t="s">
        <v>39</v>
      </c>
      <c r="I30" s="34"/>
      <c r="J30" s="106" t="s">
        <v>33</v>
      </c>
      <c r="K30" s="106" t="s">
        <v>34</v>
      </c>
      <c r="L30" s="106" t="s">
        <v>35</v>
      </c>
      <c r="M30" s="106" t="s">
        <v>36</v>
      </c>
      <c r="N30" s="106" t="s">
        <v>37</v>
      </c>
      <c r="O30" s="107" t="s">
        <v>38</v>
      </c>
      <c r="P30" s="107" t="s">
        <v>39</v>
      </c>
      <c r="Q30" s="34"/>
      <c r="R30" s="106" t="s">
        <v>33</v>
      </c>
      <c r="S30" s="106" t="s">
        <v>34</v>
      </c>
      <c r="T30" s="106" t="s">
        <v>35</v>
      </c>
      <c r="U30" s="106" t="s">
        <v>36</v>
      </c>
      <c r="V30" s="106" t="s">
        <v>37</v>
      </c>
      <c r="W30" s="107" t="s">
        <v>38</v>
      </c>
      <c r="X30" s="107" t="s">
        <v>39</v>
      </c>
      <c r="Y30" s="41"/>
      <c r="Z30" s="196"/>
      <c r="AA30" s="196"/>
      <c r="AB30" s="196"/>
      <c r="AC30" s="196"/>
      <c r="AD30" s="196"/>
      <c r="AE30" s="196"/>
      <c r="AF30" s="149"/>
      <c r="AG30" s="197" t="s">
        <v>49</v>
      </c>
      <c r="AH30" s="197"/>
      <c r="AI30" s="197"/>
      <c r="AJ30" s="197"/>
      <c r="AX30" s="3"/>
      <c r="BA30" s="3"/>
      <c r="BD30" s="3"/>
    </row>
    <row r="31" spans="2:58" ht="14.15" customHeight="1" x14ac:dyDescent="0.35">
      <c r="B31" s="35"/>
      <c r="C31" s="37">
        <v>1</v>
      </c>
      <c r="D31" s="73">
        <v>2</v>
      </c>
      <c r="E31" s="37">
        <v>3</v>
      </c>
      <c r="F31" s="37">
        <v>4</v>
      </c>
      <c r="G31" s="38">
        <v>5</v>
      </c>
      <c r="H31" s="38">
        <v>6</v>
      </c>
      <c r="I31" s="39"/>
      <c r="J31" s="35"/>
      <c r="K31" s="35"/>
      <c r="L31" s="35"/>
      <c r="M31" s="35"/>
      <c r="N31" s="37">
        <v>1</v>
      </c>
      <c r="O31" s="38">
        <v>2</v>
      </c>
      <c r="P31" s="38">
        <v>3</v>
      </c>
      <c r="Q31" s="39"/>
      <c r="R31" s="37">
        <v>1</v>
      </c>
      <c r="S31" s="37">
        <v>2</v>
      </c>
      <c r="T31" s="73">
        <v>3</v>
      </c>
      <c r="U31" s="37">
        <v>4</v>
      </c>
      <c r="V31" s="37">
        <v>5</v>
      </c>
      <c r="W31" s="38">
        <v>6</v>
      </c>
      <c r="X31" s="38">
        <v>7</v>
      </c>
      <c r="AX31" s="3"/>
      <c r="BA31" s="3"/>
      <c r="BD31" s="3"/>
    </row>
    <row r="32" spans="2:58" ht="14.15" customHeight="1" x14ac:dyDescent="0.35">
      <c r="B32" s="37">
        <v>7</v>
      </c>
      <c r="C32" s="37">
        <v>8</v>
      </c>
      <c r="D32" s="73">
        <v>9</v>
      </c>
      <c r="E32" s="37">
        <v>10</v>
      </c>
      <c r="F32" s="37">
        <v>11</v>
      </c>
      <c r="G32" s="38">
        <v>12</v>
      </c>
      <c r="H32" s="38">
        <v>13</v>
      </c>
      <c r="I32" s="39"/>
      <c r="J32" s="37">
        <v>4</v>
      </c>
      <c r="K32" s="37">
        <v>5</v>
      </c>
      <c r="L32" s="73">
        <v>6</v>
      </c>
      <c r="M32" s="37">
        <v>7</v>
      </c>
      <c r="N32" s="37">
        <v>8</v>
      </c>
      <c r="O32" s="38">
        <v>9</v>
      </c>
      <c r="P32" s="38">
        <v>10</v>
      </c>
      <c r="Q32" s="39"/>
      <c r="R32" s="35">
        <v>8</v>
      </c>
      <c r="S32" s="35">
        <v>9</v>
      </c>
      <c r="T32" s="40">
        <v>10</v>
      </c>
      <c r="U32" s="36">
        <v>11</v>
      </c>
      <c r="V32" s="37">
        <v>12</v>
      </c>
      <c r="W32" s="38">
        <v>13</v>
      </c>
      <c r="X32" s="38">
        <v>14</v>
      </c>
      <c r="Z32" s="93"/>
      <c r="AA32" s="172" t="s">
        <v>3</v>
      </c>
      <c r="AB32" s="168"/>
      <c r="AC32" s="168"/>
      <c r="AD32" s="168"/>
      <c r="AE32" s="168"/>
      <c r="AF32" s="168"/>
      <c r="AG32" s="168"/>
      <c r="AH32" s="168"/>
      <c r="AI32" s="168"/>
      <c r="AJ32" s="169"/>
      <c r="AX32" s="3"/>
      <c r="BA32" s="3"/>
      <c r="BD32" s="3"/>
    </row>
    <row r="33" spans="2:56" ht="14.15" customHeight="1" x14ac:dyDescent="0.35">
      <c r="B33" s="37">
        <v>14</v>
      </c>
      <c r="C33" s="37">
        <v>15</v>
      </c>
      <c r="D33" s="73">
        <v>16</v>
      </c>
      <c r="E33" s="37">
        <v>17</v>
      </c>
      <c r="F33" s="37">
        <v>18</v>
      </c>
      <c r="G33" s="38">
        <v>19</v>
      </c>
      <c r="H33" s="38">
        <v>20</v>
      </c>
      <c r="I33" s="39"/>
      <c r="J33" s="37">
        <v>11</v>
      </c>
      <c r="K33" s="37">
        <v>12</v>
      </c>
      <c r="L33" s="73">
        <v>13</v>
      </c>
      <c r="M33" s="37">
        <v>14</v>
      </c>
      <c r="N33" s="36">
        <v>15</v>
      </c>
      <c r="O33" s="38">
        <v>16</v>
      </c>
      <c r="P33" s="38">
        <v>17</v>
      </c>
      <c r="Q33" s="39"/>
      <c r="R33" s="35">
        <v>15</v>
      </c>
      <c r="S33" s="35">
        <v>16</v>
      </c>
      <c r="T33" s="40">
        <v>17</v>
      </c>
      <c r="U33" s="35">
        <v>18</v>
      </c>
      <c r="V33" s="37">
        <v>19</v>
      </c>
      <c r="W33" s="38">
        <v>20</v>
      </c>
      <c r="X33" s="38">
        <v>21</v>
      </c>
      <c r="Z33" s="206" t="s">
        <v>6</v>
      </c>
      <c r="AA33" s="172" t="s">
        <v>7</v>
      </c>
      <c r="AB33" s="168"/>
      <c r="AC33" s="169"/>
      <c r="AD33" s="172" t="s">
        <v>8</v>
      </c>
      <c r="AE33" s="168"/>
      <c r="AF33" s="168"/>
      <c r="AG33" s="168"/>
      <c r="AH33" s="168"/>
      <c r="AI33" s="168"/>
      <c r="AJ33" s="169"/>
      <c r="AX33" s="3"/>
      <c r="BA33" s="3"/>
      <c r="BD33" s="3"/>
    </row>
    <row r="34" spans="2:56" ht="14.15" customHeight="1" x14ac:dyDescent="0.35">
      <c r="B34" s="37">
        <v>21</v>
      </c>
      <c r="C34" s="37">
        <v>22</v>
      </c>
      <c r="D34" s="73">
        <v>23</v>
      </c>
      <c r="E34" s="37">
        <v>24</v>
      </c>
      <c r="F34" s="37">
        <v>25</v>
      </c>
      <c r="G34" s="38">
        <v>26</v>
      </c>
      <c r="H34" s="38">
        <v>27</v>
      </c>
      <c r="I34" s="39"/>
      <c r="J34" s="37">
        <v>18</v>
      </c>
      <c r="K34" s="37">
        <v>19</v>
      </c>
      <c r="L34" s="73">
        <v>20</v>
      </c>
      <c r="M34" s="37">
        <v>21</v>
      </c>
      <c r="N34" s="37">
        <v>22</v>
      </c>
      <c r="O34" s="38">
        <v>23</v>
      </c>
      <c r="P34" s="38">
        <v>24</v>
      </c>
      <c r="Q34" s="39"/>
      <c r="R34" s="35">
        <v>22</v>
      </c>
      <c r="S34" s="35">
        <v>23</v>
      </c>
      <c r="T34" s="36">
        <v>24</v>
      </c>
      <c r="U34" s="35">
        <v>25</v>
      </c>
      <c r="V34" s="37">
        <v>26</v>
      </c>
      <c r="W34" s="38">
        <v>27</v>
      </c>
      <c r="X34" s="38">
        <v>28</v>
      </c>
      <c r="Z34" s="207"/>
      <c r="AA34" s="12" t="s">
        <v>10</v>
      </c>
      <c r="AB34" s="13" t="s">
        <v>11</v>
      </c>
      <c r="AC34" s="14" t="s">
        <v>12</v>
      </c>
      <c r="AD34" s="13" t="s">
        <v>13</v>
      </c>
      <c r="AE34" s="121" t="s">
        <v>14</v>
      </c>
      <c r="AF34" s="125" t="s">
        <v>15</v>
      </c>
      <c r="AG34" s="12" t="s">
        <v>51</v>
      </c>
      <c r="AH34" s="12" t="s">
        <v>52</v>
      </c>
      <c r="AI34" s="112" t="s">
        <v>55</v>
      </c>
      <c r="AJ34" s="15" t="s">
        <v>12</v>
      </c>
      <c r="AX34" s="3"/>
      <c r="BA34" s="3"/>
      <c r="BD34" s="3"/>
    </row>
    <row r="35" spans="2:56" ht="14.15" customHeight="1" x14ac:dyDescent="0.35">
      <c r="B35" s="37">
        <v>28</v>
      </c>
      <c r="C35" s="37">
        <v>29</v>
      </c>
      <c r="D35" s="73">
        <v>30</v>
      </c>
      <c r="E35" s="37">
        <v>31</v>
      </c>
      <c r="F35" s="110"/>
      <c r="G35" s="110"/>
      <c r="H35" s="110"/>
      <c r="I35" s="39"/>
      <c r="J35" s="37">
        <v>25</v>
      </c>
      <c r="K35" s="37">
        <v>26</v>
      </c>
      <c r="L35" s="73">
        <v>27</v>
      </c>
      <c r="M35" s="37">
        <v>28</v>
      </c>
      <c r="N35" s="37">
        <v>29</v>
      </c>
      <c r="O35" s="38">
        <v>30</v>
      </c>
      <c r="P35" s="38">
        <v>31</v>
      </c>
      <c r="Q35" s="43"/>
      <c r="R35" s="35">
        <v>29</v>
      </c>
      <c r="S35" s="35">
        <v>30</v>
      </c>
      <c r="T35" s="110"/>
      <c r="U35" s="110"/>
      <c r="V35" s="110"/>
      <c r="W35" s="110"/>
      <c r="X35" s="110"/>
      <c r="Z35" s="94" t="s">
        <v>23</v>
      </c>
      <c r="AA35" s="16">
        <v>15</v>
      </c>
      <c r="AB35" s="16">
        <v>6</v>
      </c>
      <c r="AC35" s="84">
        <f t="shared" ref="AC35:AC46" si="13">+AA35+AB35</f>
        <v>21</v>
      </c>
      <c r="AD35" s="17">
        <f>+AA35*8</f>
        <v>120</v>
      </c>
      <c r="AE35" s="123">
        <f>+AA35*20</f>
        <v>300</v>
      </c>
      <c r="AF35" s="18"/>
      <c r="AG35" s="16">
        <f t="shared" ref="AG35:AG46" si="14">+AB35*7</f>
        <v>42</v>
      </c>
      <c r="AH35" s="129">
        <f>+AB35*0</f>
        <v>0</v>
      </c>
      <c r="AI35" s="113"/>
      <c r="AJ35" s="118">
        <f>(AD35+AG35)+((AE35+AH35)/60)</f>
        <v>167</v>
      </c>
    </row>
    <row r="36" spans="2:56" ht="14.15" customHeight="1" x14ac:dyDescent="0.35">
      <c r="B36" s="43"/>
      <c r="C36" s="43"/>
      <c r="D36" s="43"/>
      <c r="E36" s="43"/>
      <c r="F36" s="74"/>
      <c r="G36" s="43"/>
      <c r="H36" s="43"/>
      <c r="I36" s="39"/>
      <c r="J36" s="74"/>
      <c r="K36" s="74"/>
      <c r="L36" s="74"/>
      <c r="M36" s="74"/>
      <c r="N36" s="68"/>
      <c r="O36" s="39"/>
      <c r="P36" s="39"/>
      <c r="Q36" s="43"/>
      <c r="R36" s="43"/>
      <c r="S36" s="43"/>
      <c r="T36" s="43"/>
      <c r="U36" s="43"/>
      <c r="V36" s="68"/>
      <c r="W36" s="39"/>
      <c r="X36" s="39"/>
      <c r="Z36" s="95" t="s">
        <v>24</v>
      </c>
      <c r="AA36" s="25">
        <v>16</v>
      </c>
      <c r="AB36" s="25">
        <v>4</v>
      </c>
      <c r="AC36" s="85">
        <f t="shared" si="13"/>
        <v>20</v>
      </c>
      <c r="AD36" s="26">
        <f t="shared" ref="AD36:AD46" si="15">+AA36*8</f>
        <v>128</v>
      </c>
      <c r="AE36" s="123">
        <f t="shared" ref="AE36:AE46" si="16">+AA36*20</f>
        <v>320</v>
      </c>
      <c r="AF36" s="28"/>
      <c r="AG36" s="25">
        <f t="shared" si="14"/>
        <v>28</v>
      </c>
      <c r="AH36" s="129">
        <f t="shared" ref="AH36:AH46" si="17">+AB36*0</f>
        <v>0</v>
      </c>
      <c r="AI36" s="114"/>
      <c r="AJ36" s="119">
        <f t="shared" ref="AJ36:AJ46" si="18">(AD36+AG36)+((AE36+AH36)/60)</f>
        <v>161.33333333333334</v>
      </c>
    </row>
    <row r="37" spans="2:56" ht="14.15" customHeight="1" x14ac:dyDescent="0.35">
      <c r="B37" s="163" t="s">
        <v>32</v>
      </c>
      <c r="C37" s="163"/>
      <c r="D37" s="163"/>
      <c r="E37" s="163"/>
      <c r="F37" s="163"/>
      <c r="G37" s="163"/>
      <c r="H37" s="163"/>
      <c r="I37" s="72"/>
      <c r="J37" s="163" t="s">
        <v>40</v>
      </c>
      <c r="K37" s="163"/>
      <c r="L37" s="163"/>
      <c r="M37" s="163"/>
      <c r="N37" s="163"/>
      <c r="O37" s="163"/>
      <c r="P37" s="163"/>
      <c r="Q37" s="72"/>
      <c r="R37" s="163" t="s">
        <v>41</v>
      </c>
      <c r="S37" s="163"/>
      <c r="T37" s="163"/>
      <c r="U37" s="163"/>
      <c r="V37" s="163"/>
      <c r="W37" s="163"/>
      <c r="X37" s="163"/>
      <c r="Z37" s="95" t="s">
        <v>25</v>
      </c>
      <c r="AA37" s="25">
        <v>17</v>
      </c>
      <c r="AB37" s="25">
        <v>4</v>
      </c>
      <c r="AC37" s="85">
        <f t="shared" si="13"/>
        <v>21</v>
      </c>
      <c r="AD37" s="26">
        <f t="shared" si="15"/>
        <v>136</v>
      </c>
      <c r="AE37" s="123">
        <f t="shared" si="16"/>
        <v>340</v>
      </c>
      <c r="AF37" s="28"/>
      <c r="AG37" s="25">
        <f t="shared" si="14"/>
        <v>28</v>
      </c>
      <c r="AH37" s="129">
        <f t="shared" si="17"/>
        <v>0</v>
      </c>
      <c r="AI37" s="114"/>
      <c r="AJ37" s="119">
        <f t="shared" si="18"/>
        <v>169.66666666666666</v>
      </c>
    </row>
    <row r="38" spans="2:56" ht="14.15" customHeight="1" x14ac:dyDescent="0.35">
      <c r="B38" s="106" t="s">
        <v>33</v>
      </c>
      <c r="C38" s="106" t="s">
        <v>34</v>
      </c>
      <c r="D38" s="106" t="s">
        <v>35</v>
      </c>
      <c r="E38" s="106" t="s">
        <v>36</v>
      </c>
      <c r="F38" s="106" t="s">
        <v>37</v>
      </c>
      <c r="G38" s="107" t="s">
        <v>38</v>
      </c>
      <c r="H38" s="107" t="s">
        <v>39</v>
      </c>
      <c r="I38" s="34"/>
      <c r="J38" s="106" t="s">
        <v>33</v>
      </c>
      <c r="K38" s="106" t="s">
        <v>34</v>
      </c>
      <c r="L38" s="106" t="s">
        <v>35</v>
      </c>
      <c r="M38" s="106" t="s">
        <v>36</v>
      </c>
      <c r="N38" s="106" t="s">
        <v>37</v>
      </c>
      <c r="O38" s="107" t="s">
        <v>38</v>
      </c>
      <c r="P38" s="107" t="s">
        <v>39</v>
      </c>
      <c r="Q38" s="34"/>
      <c r="R38" s="106" t="s">
        <v>33</v>
      </c>
      <c r="S38" s="106" t="s">
        <v>34</v>
      </c>
      <c r="T38" s="106" t="s">
        <v>35</v>
      </c>
      <c r="U38" s="106" t="s">
        <v>36</v>
      </c>
      <c r="V38" s="106" t="s">
        <v>37</v>
      </c>
      <c r="W38" s="107" t="s">
        <v>38</v>
      </c>
      <c r="X38" s="107" t="s">
        <v>39</v>
      </c>
      <c r="Z38" s="95" t="s">
        <v>26</v>
      </c>
      <c r="AA38" s="25">
        <v>16</v>
      </c>
      <c r="AB38" s="25">
        <v>4</v>
      </c>
      <c r="AC38" s="85">
        <f t="shared" si="13"/>
        <v>20</v>
      </c>
      <c r="AD38" s="26">
        <f t="shared" si="15"/>
        <v>128</v>
      </c>
      <c r="AE38" s="123">
        <f t="shared" si="16"/>
        <v>320</v>
      </c>
      <c r="AF38" s="28"/>
      <c r="AG38" s="25">
        <f t="shared" si="14"/>
        <v>28</v>
      </c>
      <c r="AH38" s="129">
        <f t="shared" si="17"/>
        <v>0</v>
      </c>
      <c r="AI38" s="114"/>
      <c r="AJ38" s="119">
        <f t="shared" si="18"/>
        <v>161.33333333333334</v>
      </c>
    </row>
    <row r="39" spans="2:56" ht="14.15" customHeight="1" x14ac:dyDescent="0.35">
      <c r="B39" s="35"/>
      <c r="C39" s="35"/>
      <c r="D39" s="40">
        <v>1</v>
      </c>
      <c r="E39" s="35">
        <v>2</v>
      </c>
      <c r="F39" s="37">
        <v>3</v>
      </c>
      <c r="G39" s="38">
        <v>4</v>
      </c>
      <c r="H39" s="38">
        <v>5</v>
      </c>
      <c r="I39" s="39"/>
      <c r="J39" s="35"/>
      <c r="K39" s="35"/>
      <c r="L39" s="35"/>
      <c r="M39" s="35"/>
      <c r="N39" s="35"/>
      <c r="O39" s="75">
        <v>1</v>
      </c>
      <c r="P39" s="38">
        <v>2</v>
      </c>
      <c r="Q39" s="39"/>
      <c r="R39" s="35">
        <v>1</v>
      </c>
      <c r="S39" s="35">
        <v>2</v>
      </c>
      <c r="T39" s="40">
        <v>3</v>
      </c>
      <c r="U39" s="35">
        <v>4</v>
      </c>
      <c r="V39" s="37">
        <v>5</v>
      </c>
      <c r="W39" s="36">
        <v>6</v>
      </c>
      <c r="X39" s="38">
        <v>7</v>
      </c>
      <c r="Z39" s="95" t="s">
        <v>27</v>
      </c>
      <c r="AA39" s="25">
        <v>16</v>
      </c>
      <c r="AB39" s="25">
        <v>5</v>
      </c>
      <c r="AC39" s="85">
        <f t="shared" si="13"/>
        <v>21</v>
      </c>
      <c r="AD39" s="26">
        <f>+AA39*8</f>
        <v>128</v>
      </c>
      <c r="AE39" s="123">
        <f t="shared" si="16"/>
        <v>320</v>
      </c>
      <c r="AF39" s="28"/>
      <c r="AG39" s="25">
        <f t="shared" si="14"/>
        <v>35</v>
      </c>
      <c r="AH39" s="129">
        <f t="shared" si="17"/>
        <v>0</v>
      </c>
      <c r="AI39" s="114"/>
      <c r="AJ39" s="119">
        <f t="shared" si="18"/>
        <v>168.33333333333334</v>
      </c>
    </row>
    <row r="40" spans="2:56" ht="14.15" customHeight="1" x14ac:dyDescent="0.35">
      <c r="B40" s="35">
        <v>6</v>
      </c>
      <c r="C40" s="35">
        <v>7</v>
      </c>
      <c r="D40" s="40">
        <v>8</v>
      </c>
      <c r="E40" s="35">
        <v>9</v>
      </c>
      <c r="F40" s="37">
        <v>10</v>
      </c>
      <c r="G40" s="38">
        <v>11</v>
      </c>
      <c r="H40" s="38">
        <v>12</v>
      </c>
      <c r="I40" s="39"/>
      <c r="J40" s="35">
        <v>3</v>
      </c>
      <c r="K40" s="35">
        <v>4</v>
      </c>
      <c r="L40" s="40">
        <v>5</v>
      </c>
      <c r="M40" s="35">
        <v>6</v>
      </c>
      <c r="N40" s="37">
        <v>7</v>
      </c>
      <c r="O40" s="38">
        <v>8</v>
      </c>
      <c r="P40" s="38">
        <v>9</v>
      </c>
      <c r="Q40" s="39"/>
      <c r="R40" s="36">
        <v>8</v>
      </c>
      <c r="S40" s="35">
        <v>9</v>
      </c>
      <c r="T40" s="40">
        <v>10</v>
      </c>
      <c r="U40" s="35">
        <v>11</v>
      </c>
      <c r="V40" s="37">
        <v>12</v>
      </c>
      <c r="W40" s="38">
        <v>13</v>
      </c>
      <c r="X40" s="38">
        <v>14</v>
      </c>
      <c r="Z40" s="95" t="s">
        <v>28</v>
      </c>
      <c r="AA40" s="25">
        <v>14</v>
      </c>
      <c r="AB40" s="25">
        <v>5</v>
      </c>
      <c r="AC40" s="85">
        <f t="shared" si="13"/>
        <v>19</v>
      </c>
      <c r="AD40" s="26">
        <f t="shared" si="15"/>
        <v>112</v>
      </c>
      <c r="AE40" s="123">
        <f t="shared" si="16"/>
        <v>280</v>
      </c>
      <c r="AF40" s="28"/>
      <c r="AG40" s="25">
        <f t="shared" si="14"/>
        <v>35</v>
      </c>
      <c r="AH40" s="129">
        <f t="shared" si="17"/>
        <v>0</v>
      </c>
      <c r="AI40" s="114"/>
      <c r="AJ40" s="119">
        <f t="shared" si="18"/>
        <v>151.66666666666666</v>
      </c>
    </row>
    <row r="41" spans="2:56" ht="14.15" customHeight="1" x14ac:dyDescent="0.35">
      <c r="B41" s="35">
        <v>13</v>
      </c>
      <c r="C41" s="35">
        <v>14</v>
      </c>
      <c r="D41" s="40">
        <v>15</v>
      </c>
      <c r="E41" s="35">
        <v>16</v>
      </c>
      <c r="F41" s="37">
        <v>17</v>
      </c>
      <c r="G41" s="38">
        <v>18</v>
      </c>
      <c r="H41" s="38">
        <v>19</v>
      </c>
      <c r="I41" s="39"/>
      <c r="J41" s="35">
        <v>10</v>
      </c>
      <c r="K41" s="35">
        <v>11</v>
      </c>
      <c r="L41" s="40">
        <v>12</v>
      </c>
      <c r="M41" s="35">
        <v>13</v>
      </c>
      <c r="N41" s="37">
        <v>14</v>
      </c>
      <c r="O41" s="38">
        <v>15</v>
      </c>
      <c r="P41" s="38">
        <v>16</v>
      </c>
      <c r="Q41" s="39"/>
      <c r="R41" s="35">
        <v>15</v>
      </c>
      <c r="S41" s="35">
        <v>16</v>
      </c>
      <c r="T41" s="40">
        <v>17</v>
      </c>
      <c r="U41" s="35">
        <v>18</v>
      </c>
      <c r="V41" s="37">
        <v>19</v>
      </c>
      <c r="W41" s="38">
        <v>20</v>
      </c>
      <c r="X41" s="38">
        <v>21</v>
      </c>
      <c r="Z41" s="95" t="s">
        <v>29</v>
      </c>
      <c r="AA41" s="25">
        <v>0</v>
      </c>
      <c r="AB41" s="25">
        <v>23</v>
      </c>
      <c r="AC41" s="85">
        <f t="shared" si="13"/>
        <v>23</v>
      </c>
      <c r="AD41" s="26">
        <f t="shared" si="15"/>
        <v>0</v>
      </c>
      <c r="AE41" s="123">
        <f t="shared" si="16"/>
        <v>0</v>
      </c>
      <c r="AF41" s="28"/>
      <c r="AG41" s="25">
        <f>+AB41*7</f>
        <v>161</v>
      </c>
      <c r="AH41" s="129">
        <f t="shared" si="17"/>
        <v>0</v>
      </c>
      <c r="AI41" s="114"/>
      <c r="AJ41" s="119">
        <f t="shared" si="18"/>
        <v>161</v>
      </c>
    </row>
    <row r="42" spans="2:56" ht="14.15" customHeight="1" x14ac:dyDescent="0.35">
      <c r="B42" s="35">
        <v>20</v>
      </c>
      <c r="C42" s="35">
        <v>21</v>
      </c>
      <c r="D42" s="40">
        <v>22</v>
      </c>
      <c r="E42" s="35">
        <v>23</v>
      </c>
      <c r="F42" s="37">
        <v>24</v>
      </c>
      <c r="G42" s="38">
        <v>25</v>
      </c>
      <c r="H42" s="38">
        <v>26</v>
      </c>
      <c r="I42" s="39"/>
      <c r="J42" s="35">
        <v>17</v>
      </c>
      <c r="K42" s="35">
        <v>18</v>
      </c>
      <c r="L42" s="40">
        <v>19</v>
      </c>
      <c r="M42" s="35">
        <v>20</v>
      </c>
      <c r="N42" s="37">
        <v>21</v>
      </c>
      <c r="O42" s="38">
        <v>22</v>
      </c>
      <c r="P42" s="38">
        <v>23</v>
      </c>
      <c r="Q42" s="39"/>
      <c r="R42" s="139">
        <v>22</v>
      </c>
      <c r="S42" s="139">
        <v>23</v>
      </c>
      <c r="T42" s="73">
        <v>24</v>
      </c>
      <c r="U42" s="36">
        <v>25</v>
      </c>
      <c r="V42" s="36">
        <v>26</v>
      </c>
      <c r="W42" s="38">
        <v>27</v>
      </c>
      <c r="X42" s="38">
        <v>28</v>
      </c>
      <c r="Z42" s="95" t="s">
        <v>30</v>
      </c>
      <c r="AA42" s="25">
        <v>0</v>
      </c>
      <c r="AB42" s="25">
        <v>20</v>
      </c>
      <c r="AC42" s="85">
        <f t="shared" si="13"/>
        <v>20</v>
      </c>
      <c r="AD42" s="26">
        <f t="shared" si="15"/>
        <v>0</v>
      </c>
      <c r="AE42" s="123">
        <f t="shared" si="16"/>
        <v>0</v>
      </c>
      <c r="AF42" s="28"/>
      <c r="AG42" s="25">
        <f t="shared" si="14"/>
        <v>140</v>
      </c>
      <c r="AH42" s="129">
        <f t="shared" si="17"/>
        <v>0</v>
      </c>
      <c r="AI42" s="114"/>
      <c r="AJ42" s="119">
        <f t="shared" si="18"/>
        <v>140</v>
      </c>
    </row>
    <row r="43" spans="2:56" ht="14.15" customHeight="1" x14ac:dyDescent="0.35">
      <c r="B43" s="35">
        <v>27</v>
      </c>
      <c r="C43" s="35">
        <v>28</v>
      </c>
      <c r="D43" s="40">
        <v>29</v>
      </c>
      <c r="E43" s="35">
        <v>30</v>
      </c>
      <c r="F43" s="37">
        <v>31</v>
      </c>
      <c r="G43" s="110"/>
      <c r="H43" s="110"/>
      <c r="I43" s="39"/>
      <c r="J43" s="35">
        <v>24</v>
      </c>
      <c r="K43" s="35">
        <v>25</v>
      </c>
      <c r="L43" s="40">
        <v>26</v>
      </c>
      <c r="M43" s="35">
        <v>27</v>
      </c>
      <c r="N43" s="37">
        <v>28</v>
      </c>
      <c r="O43" s="38">
        <v>29</v>
      </c>
      <c r="P43" s="38">
        <v>30</v>
      </c>
      <c r="Q43" s="43"/>
      <c r="R43" s="37">
        <v>29</v>
      </c>
      <c r="S43" s="37">
        <v>30</v>
      </c>
      <c r="T43" s="73">
        <v>31</v>
      </c>
      <c r="U43" s="110"/>
      <c r="V43" s="110"/>
      <c r="W43" s="110"/>
      <c r="X43" s="110"/>
      <c r="Z43" s="95" t="s">
        <v>31</v>
      </c>
      <c r="AA43" s="25">
        <v>12</v>
      </c>
      <c r="AB43" s="25">
        <v>8</v>
      </c>
      <c r="AC43" s="85">
        <f t="shared" si="13"/>
        <v>20</v>
      </c>
      <c r="AD43" s="26">
        <f t="shared" si="15"/>
        <v>96</v>
      </c>
      <c r="AE43" s="123">
        <f t="shared" si="16"/>
        <v>240</v>
      </c>
      <c r="AF43" s="42"/>
      <c r="AG43" s="25">
        <f t="shared" si="14"/>
        <v>56</v>
      </c>
      <c r="AH43" s="129">
        <f t="shared" si="17"/>
        <v>0</v>
      </c>
      <c r="AI43" s="114"/>
      <c r="AJ43" s="119">
        <f t="shared" si="18"/>
        <v>156</v>
      </c>
    </row>
    <row r="44" spans="2:56" ht="14.15" customHeight="1" x14ac:dyDescent="0.35">
      <c r="Z44" s="95" t="s">
        <v>32</v>
      </c>
      <c r="AA44" s="25">
        <v>18</v>
      </c>
      <c r="AB44" s="25">
        <v>5</v>
      </c>
      <c r="AC44" s="85">
        <f t="shared" si="13"/>
        <v>23</v>
      </c>
      <c r="AD44" s="26">
        <f t="shared" si="15"/>
        <v>144</v>
      </c>
      <c r="AE44" s="123">
        <f t="shared" si="16"/>
        <v>360</v>
      </c>
      <c r="AF44" s="28"/>
      <c r="AG44" s="25">
        <f t="shared" si="14"/>
        <v>35</v>
      </c>
      <c r="AH44" s="129">
        <f t="shared" si="17"/>
        <v>0</v>
      </c>
      <c r="AI44" s="114"/>
      <c r="AJ44" s="119">
        <f t="shared" si="18"/>
        <v>185</v>
      </c>
    </row>
    <row r="45" spans="2:56" ht="14.15" customHeight="1" x14ac:dyDescent="0.35">
      <c r="Z45" s="95" t="s">
        <v>40</v>
      </c>
      <c r="AA45" s="25">
        <v>16</v>
      </c>
      <c r="AB45" s="25">
        <v>4</v>
      </c>
      <c r="AC45" s="85">
        <f t="shared" si="13"/>
        <v>20</v>
      </c>
      <c r="AD45" s="26">
        <f t="shared" si="15"/>
        <v>128</v>
      </c>
      <c r="AE45" s="123">
        <f t="shared" si="16"/>
        <v>320</v>
      </c>
      <c r="AF45" s="28"/>
      <c r="AG45" s="25">
        <f t="shared" si="14"/>
        <v>28</v>
      </c>
      <c r="AH45" s="129">
        <f t="shared" si="17"/>
        <v>0</v>
      </c>
      <c r="AI45" s="114"/>
      <c r="AJ45" s="119">
        <f t="shared" si="18"/>
        <v>161.33333333333334</v>
      </c>
    </row>
    <row r="46" spans="2:56" ht="14.15" customHeight="1" x14ac:dyDescent="0.35">
      <c r="Z46" s="96" t="s">
        <v>41</v>
      </c>
      <c r="AA46" s="44">
        <v>13</v>
      </c>
      <c r="AB46" s="44">
        <v>7</v>
      </c>
      <c r="AC46" s="86">
        <f t="shared" si="13"/>
        <v>20</v>
      </c>
      <c r="AD46" s="45">
        <f t="shared" si="15"/>
        <v>104</v>
      </c>
      <c r="AE46" s="123">
        <f t="shared" si="16"/>
        <v>260</v>
      </c>
      <c r="AF46" s="46"/>
      <c r="AG46" s="44">
        <f t="shared" si="14"/>
        <v>49</v>
      </c>
      <c r="AH46" s="129">
        <f t="shared" si="17"/>
        <v>0</v>
      </c>
      <c r="AI46" s="1"/>
      <c r="AJ46" s="120">
        <f t="shared" si="18"/>
        <v>157.33333333333334</v>
      </c>
    </row>
    <row r="47" spans="2:56" ht="14.15" customHeight="1" x14ac:dyDescent="0.35">
      <c r="Z47" s="97" t="s">
        <v>42</v>
      </c>
      <c r="AA47" s="51">
        <f>SUM(AA35:AA46)</f>
        <v>153</v>
      </c>
      <c r="AB47" s="51">
        <f>SUM(AB35:AB46)</f>
        <v>95</v>
      </c>
      <c r="AC47" s="87">
        <f>SUM(AC35:AC46)</f>
        <v>248</v>
      </c>
      <c r="AD47" s="127">
        <f>SUM(AD35:AD46)</f>
        <v>1224</v>
      </c>
      <c r="AE47" s="131">
        <f>(SUM(AE35:AE46))/60</f>
        <v>51</v>
      </c>
      <c r="AF47" s="132">
        <f>+AD47+AE47</f>
        <v>1275</v>
      </c>
      <c r="AG47" s="127">
        <f>SUM(AG35:AG46)</f>
        <v>665</v>
      </c>
      <c r="AH47" s="52">
        <f>(SUM(AH35:AH46))/60</f>
        <v>0</v>
      </c>
      <c r="AI47" s="127">
        <f>+AG47+AH47</f>
        <v>665</v>
      </c>
      <c r="AJ47" s="52">
        <f>SUM(AJ35:AJ46)</f>
        <v>1940</v>
      </c>
    </row>
    <row r="48" spans="2:56" ht="14.15" customHeight="1" x14ac:dyDescent="0.35">
      <c r="Z48" s="98"/>
      <c r="AA48" s="58"/>
      <c r="AB48" s="58"/>
      <c r="AC48" s="58"/>
      <c r="AD48" s="59"/>
      <c r="AE48" s="59"/>
      <c r="AF48" s="59"/>
      <c r="AG48" s="59"/>
      <c r="AH48" s="59"/>
      <c r="AI48" s="59"/>
      <c r="AJ48" s="92"/>
    </row>
    <row r="49" spans="26:36" ht="14.15" customHeight="1" x14ac:dyDescent="0.35">
      <c r="Z49" s="144" t="s">
        <v>43</v>
      </c>
      <c r="AA49" s="201">
        <v>23</v>
      </c>
      <c r="AB49" s="202"/>
      <c r="AC49" s="203"/>
      <c r="AD49" s="178">
        <f>(AA49*8)</f>
        <v>184</v>
      </c>
      <c r="AE49" s="179"/>
      <c r="AF49" s="179"/>
      <c r="AG49" s="179"/>
      <c r="AH49" s="179"/>
      <c r="AI49" s="179"/>
      <c r="AJ49" s="180"/>
    </row>
    <row r="50" spans="26:36" ht="14.15" customHeight="1" x14ac:dyDescent="0.35">
      <c r="Z50" s="98"/>
      <c r="AA50" s="58"/>
      <c r="AB50" s="58"/>
      <c r="AC50" s="58"/>
      <c r="AD50" s="59"/>
      <c r="AE50" s="59"/>
      <c r="AF50" s="59"/>
      <c r="AG50" s="59"/>
      <c r="AH50" s="59"/>
      <c r="AI50" s="59"/>
      <c r="AJ50" s="60"/>
    </row>
    <row r="51" spans="26:36" ht="14.15" customHeight="1" x14ac:dyDescent="0.35">
      <c r="Z51" s="181" t="s">
        <v>44</v>
      </c>
      <c r="AA51" s="188"/>
      <c r="AB51" s="188"/>
      <c r="AC51" s="189"/>
      <c r="AD51" s="190">
        <f>AJ47-AD49</f>
        <v>1756</v>
      </c>
      <c r="AE51" s="190"/>
      <c r="AF51" s="190"/>
      <c r="AG51" s="190"/>
      <c r="AH51" s="190"/>
      <c r="AI51" s="190"/>
      <c r="AJ51" s="191"/>
    </row>
    <row r="52" spans="26:36" ht="14.15" customHeight="1" x14ac:dyDescent="0.35">
      <c r="Z52" s="181" t="s">
        <v>45</v>
      </c>
      <c r="AA52" s="188"/>
      <c r="AB52" s="188"/>
      <c r="AC52" s="189"/>
      <c r="AD52" s="179">
        <v>1760</v>
      </c>
      <c r="AE52" s="179"/>
      <c r="AF52" s="179"/>
      <c r="AG52" s="179"/>
      <c r="AH52" s="179"/>
      <c r="AI52" s="179"/>
      <c r="AJ52" s="180"/>
    </row>
    <row r="53" spans="26:36" ht="14.15" customHeight="1" x14ac:dyDescent="0.35">
      <c r="AA53" s="117"/>
      <c r="AB53" s="117"/>
      <c r="AC53" s="117"/>
      <c r="AD53" s="61"/>
      <c r="AE53" s="61"/>
      <c r="AF53" s="61"/>
      <c r="AG53" s="61"/>
      <c r="AH53" s="61"/>
      <c r="AI53" s="61"/>
      <c r="AJ53" s="61"/>
    </row>
    <row r="54" spans="26:36" ht="14.15" customHeight="1" x14ac:dyDescent="0.35">
      <c r="Z54" s="181" t="s">
        <v>46</v>
      </c>
      <c r="AA54" s="188"/>
      <c r="AB54" s="188"/>
      <c r="AC54" s="189"/>
      <c r="AD54" s="190">
        <f>AD51-AD52</f>
        <v>-4</v>
      </c>
      <c r="AE54" s="190"/>
      <c r="AF54" s="190"/>
      <c r="AG54" s="190"/>
      <c r="AH54" s="190"/>
      <c r="AI54" s="190"/>
      <c r="AJ54" s="191"/>
    </row>
    <row r="55" spans="26:36" ht="14.15" customHeight="1" x14ac:dyDescent="0.35">
      <c r="Z55" s="2"/>
      <c r="AJ55" s="2"/>
    </row>
    <row r="56" spans="26:36" ht="14.15" customHeight="1" x14ac:dyDescent="0.35">
      <c r="Z56" s="2"/>
      <c r="AJ56" s="2"/>
    </row>
    <row r="57" spans="26:36" ht="14.15" customHeight="1" x14ac:dyDescent="0.35">
      <c r="Z57" s="196" t="s">
        <v>56</v>
      </c>
      <c r="AA57" s="196"/>
      <c r="AB57" s="196"/>
      <c r="AC57" s="196"/>
      <c r="AD57" s="196"/>
      <c r="AE57" s="196"/>
      <c r="AF57" s="148"/>
      <c r="AG57" s="197" t="s">
        <v>48</v>
      </c>
      <c r="AH57" s="197"/>
      <c r="AI57" s="197"/>
      <c r="AJ57" s="197"/>
    </row>
    <row r="58" spans="26:36" ht="14.15" customHeight="1" x14ac:dyDescent="0.35">
      <c r="Z58" s="196"/>
      <c r="AA58" s="196"/>
      <c r="AB58" s="196"/>
      <c r="AC58" s="196"/>
      <c r="AD58" s="196"/>
      <c r="AE58" s="196"/>
      <c r="AF58" s="149"/>
      <c r="AG58" s="197" t="s">
        <v>57</v>
      </c>
      <c r="AH58" s="197"/>
      <c r="AI58" s="197"/>
      <c r="AJ58" s="197"/>
    </row>
    <row r="59" spans="26:36" ht="14.15" customHeight="1" x14ac:dyDescent="0.35">
      <c r="Z59" s="2"/>
      <c r="AJ59" s="2"/>
    </row>
    <row r="60" spans="26:36" ht="14.15" customHeight="1" x14ac:dyDescent="0.35">
      <c r="Z60" s="93"/>
      <c r="AA60" s="172" t="s">
        <v>3</v>
      </c>
      <c r="AB60" s="168"/>
      <c r="AC60" s="168"/>
      <c r="AD60" s="168"/>
      <c r="AE60" s="168"/>
      <c r="AF60" s="168"/>
      <c r="AG60" s="168"/>
      <c r="AH60" s="168"/>
      <c r="AI60" s="168"/>
      <c r="AJ60" s="169"/>
    </row>
    <row r="61" spans="26:36" ht="14.15" customHeight="1" x14ac:dyDescent="0.35">
      <c r="Z61" s="206" t="s">
        <v>6</v>
      </c>
      <c r="AA61" s="172" t="s">
        <v>7</v>
      </c>
      <c r="AB61" s="168"/>
      <c r="AC61" s="169"/>
      <c r="AD61" s="172" t="s">
        <v>8</v>
      </c>
      <c r="AE61" s="168"/>
      <c r="AF61" s="168"/>
      <c r="AG61" s="168"/>
      <c r="AH61" s="168"/>
      <c r="AI61" s="168"/>
      <c r="AJ61" s="169"/>
    </row>
    <row r="62" spans="26:36" ht="14.15" customHeight="1" x14ac:dyDescent="0.35">
      <c r="Z62" s="207"/>
      <c r="AA62" s="12" t="s">
        <v>10</v>
      </c>
      <c r="AB62" s="13" t="s">
        <v>11</v>
      </c>
      <c r="AC62" s="14" t="s">
        <v>12</v>
      </c>
      <c r="AD62" s="13" t="s">
        <v>13</v>
      </c>
      <c r="AE62" s="121" t="s">
        <v>14</v>
      </c>
      <c r="AF62" s="125" t="s">
        <v>15</v>
      </c>
      <c r="AG62" s="12" t="s">
        <v>51</v>
      </c>
      <c r="AH62" s="12" t="s">
        <v>52</v>
      </c>
      <c r="AI62" s="112" t="s">
        <v>55</v>
      </c>
      <c r="AJ62" s="15" t="s">
        <v>12</v>
      </c>
    </row>
    <row r="63" spans="26:36" ht="14.15" customHeight="1" x14ac:dyDescent="0.35">
      <c r="Z63" s="94" t="s">
        <v>23</v>
      </c>
      <c r="AA63" s="16">
        <v>15</v>
      </c>
      <c r="AB63" s="16">
        <v>6</v>
      </c>
      <c r="AC63" s="84">
        <f t="shared" ref="AC63:AC74" si="19">+AA63+AB63</f>
        <v>21</v>
      </c>
      <c r="AD63" s="17">
        <f>+AA63*8</f>
        <v>120</v>
      </c>
      <c r="AE63" s="122">
        <f>+AA63*15</f>
        <v>225</v>
      </c>
      <c r="AF63" s="18"/>
      <c r="AG63" s="16">
        <f t="shared" ref="AG63:AG74" si="20">+AB63*7</f>
        <v>42</v>
      </c>
      <c r="AH63" s="27">
        <f>+AB63*10</f>
        <v>60</v>
      </c>
      <c r="AI63" s="113"/>
      <c r="AJ63" s="118">
        <f>(AD63+AG63)+((AE63+AH63)/60)</f>
        <v>166.75</v>
      </c>
    </row>
    <row r="64" spans="26:36" ht="14.15" customHeight="1" x14ac:dyDescent="0.35">
      <c r="Z64" s="95" t="s">
        <v>24</v>
      </c>
      <c r="AA64" s="25">
        <v>16</v>
      </c>
      <c r="AB64" s="25">
        <v>4</v>
      </c>
      <c r="AC64" s="85">
        <f t="shared" si="19"/>
        <v>20</v>
      </c>
      <c r="AD64" s="26">
        <f t="shared" ref="AD64:AD74" si="21">+AA64*8</f>
        <v>128</v>
      </c>
      <c r="AE64" s="123">
        <f>+AA64*15</f>
        <v>240</v>
      </c>
      <c r="AF64" s="28"/>
      <c r="AG64" s="25">
        <f t="shared" si="20"/>
        <v>28</v>
      </c>
      <c r="AH64" s="27">
        <f t="shared" ref="AH64:AH74" si="22">+AB64*10</f>
        <v>40</v>
      </c>
      <c r="AI64" s="114"/>
      <c r="AJ64" s="119">
        <f t="shared" ref="AJ64:AJ74" si="23">(AD64+AG64)+((AE64+AH64)/60)</f>
        <v>160.66666666666666</v>
      </c>
    </row>
    <row r="65" spans="26:36" ht="14.15" customHeight="1" x14ac:dyDescent="0.35">
      <c r="Z65" s="95" t="s">
        <v>25</v>
      </c>
      <c r="AA65" s="25">
        <v>17</v>
      </c>
      <c r="AB65" s="25">
        <v>4</v>
      </c>
      <c r="AC65" s="85">
        <f t="shared" si="19"/>
        <v>21</v>
      </c>
      <c r="AD65" s="26">
        <f t="shared" si="21"/>
        <v>136</v>
      </c>
      <c r="AE65" s="123">
        <f t="shared" ref="AE65:AE74" si="24">+AA65*15</f>
        <v>255</v>
      </c>
      <c r="AF65" s="28"/>
      <c r="AG65" s="25">
        <f t="shared" si="20"/>
        <v>28</v>
      </c>
      <c r="AH65" s="27">
        <f t="shared" si="22"/>
        <v>40</v>
      </c>
      <c r="AI65" s="114"/>
      <c r="AJ65" s="119">
        <f t="shared" si="23"/>
        <v>168.91666666666666</v>
      </c>
    </row>
    <row r="66" spans="26:36" ht="14.15" customHeight="1" x14ac:dyDescent="0.35">
      <c r="Z66" s="95" t="s">
        <v>26</v>
      </c>
      <c r="AA66" s="25">
        <v>16</v>
      </c>
      <c r="AB66" s="25">
        <v>4</v>
      </c>
      <c r="AC66" s="85">
        <f t="shared" si="19"/>
        <v>20</v>
      </c>
      <c r="AD66" s="26">
        <f t="shared" si="21"/>
        <v>128</v>
      </c>
      <c r="AE66" s="123">
        <f t="shared" si="24"/>
        <v>240</v>
      </c>
      <c r="AF66" s="28"/>
      <c r="AG66" s="25">
        <f t="shared" si="20"/>
        <v>28</v>
      </c>
      <c r="AH66" s="27">
        <f t="shared" si="22"/>
        <v>40</v>
      </c>
      <c r="AI66" s="114"/>
      <c r="AJ66" s="119">
        <f t="shared" si="23"/>
        <v>160.66666666666666</v>
      </c>
    </row>
    <row r="67" spans="26:36" ht="14.15" customHeight="1" x14ac:dyDescent="0.35">
      <c r="Z67" s="95" t="s">
        <v>27</v>
      </c>
      <c r="AA67" s="25">
        <v>16</v>
      </c>
      <c r="AB67" s="25">
        <v>5</v>
      </c>
      <c r="AC67" s="85">
        <f t="shared" si="19"/>
        <v>21</v>
      </c>
      <c r="AD67" s="26">
        <f>+AA67*8</f>
        <v>128</v>
      </c>
      <c r="AE67" s="123">
        <f t="shared" si="24"/>
        <v>240</v>
      </c>
      <c r="AF67" s="28"/>
      <c r="AG67" s="25">
        <f t="shared" si="20"/>
        <v>35</v>
      </c>
      <c r="AH67" s="27">
        <f t="shared" si="22"/>
        <v>50</v>
      </c>
      <c r="AI67" s="114"/>
      <c r="AJ67" s="119">
        <f t="shared" si="23"/>
        <v>167.83333333333334</v>
      </c>
    </row>
    <row r="68" spans="26:36" ht="14.15" customHeight="1" x14ac:dyDescent="0.35">
      <c r="Z68" s="95" t="s">
        <v>28</v>
      </c>
      <c r="AA68" s="25">
        <v>14</v>
      </c>
      <c r="AB68" s="25">
        <v>5</v>
      </c>
      <c r="AC68" s="85">
        <f t="shared" si="19"/>
        <v>19</v>
      </c>
      <c r="AD68" s="26">
        <f t="shared" si="21"/>
        <v>112</v>
      </c>
      <c r="AE68" s="123">
        <f t="shared" si="24"/>
        <v>210</v>
      </c>
      <c r="AF68" s="28"/>
      <c r="AG68" s="25">
        <f t="shared" si="20"/>
        <v>35</v>
      </c>
      <c r="AH68" s="27">
        <f t="shared" si="22"/>
        <v>50</v>
      </c>
      <c r="AI68" s="114"/>
      <c r="AJ68" s="119">
        <f t="shared" si="23"/>
        <v>151.33333333333334</v>
      </c>
    </row>
    <row r="69" spans="26:36" ht="14.15" customHeight="1" x14ac:dyDescent="0.35">
      <c r="Z69" s="95" t="s">
        <v>29</v>
      </c>
      <c r="AA69" s="25">
        <v>0</v>
      </c>
      <c r="AB69" s="25">
        <v>23</v>
      </c>
      <c r="AC69" s="85">
        <f t="shared" si="19"/>
        <v>23</v>
      </c>
      <c r="AD69" s="26">
        <f t="shared" si="21"/>
        <v>0</v>
      </c>
      <c r="AE69" s="123">
        <f t="shared" si="24"/>
        <v>0</v>
      </c>
      <c r="AF69" s="28"/>
      <c r="AG69" s="25">
        <f>+AB69*7</f>
        <v>161</v>
      </c>
      <c r="AH69" s="27">
        <f t="shared" si="22"/>
        <v>230</v>
      </c>
      <c r="AI69" s="114"/>
      <c r="AJ69" s="119">
        <f>(AD69+AG69)+((AE69+AH69)/60)</f>
        <v>164.83333333333334</v>
      </c>
    </row>
    <row r="70" spans="26:36" ht="14.15" customHeight="1" x14ac:dyDescent="0.35">
      <c r="Z70" s="95" t="s">
        <v>30</v>
      </c>
      <c r="AA70" s="25">
        <v>0</v>
      </c>
      <c r="AB70" s="25">
        <v>20</v>
      </c>
      <c r="AC70" s="85">
        <f t="shared" si="19"/>
        <v>20</v>
      </c>
      <c r="AD70" s="26">
        <f t="shared" si="21"/>
        <v>0</v>
      </c>
      <c r="AE70" s="123">
        <f t="shared" si="24"/>
        <v>0</v>
      </c>
      <c r="AF70" s="28"/>
      <c r="AG70" s="25">
        <f t="shared" si="20"/>
        <v>140</v>
      </c>
      <c r="AH70" s="27">
        <f t="shared" si="22"/>
        <v>200</v>
      </c>
      <c r="AI70" s="114"/>
      <c r="AJ70" s="119">
        <f t="shared" si="23"/>
        <v>143.33333333333334</v>
      </c>
    </row>
    <row r="71" spans="26:36" ht="14.15" customHeight="1" x14ac:dyDescent="0.35">
      <c r="Z71" s="95" t="s">
        <v>31</v>
      </c>
      <c r="AA71" s="25">
        <v>12</v>
      </c>
      <c r="AB71" s="25">
        <v>8</v>
      </c>
      <c r="AC71" s="85">
        <f t="shared" si="19"/>
        <v>20</v>
      </c>
      <c r="AD71" s="26">
        <f t="shared" si="21"/>
        <v>96</v>
      </c>
      <c r="AE71" s="123">
        <f t="shared" si="24"/>
        <v>180</v>
      </c>
      <c r="AF71" s="42"/>
      <c r="AG71" s="25">
        <f t="shared" si="20"/>
        <v>56</v>
      </c>
      <c r="AH71" s="27">
        <f t="shared" si="22"/>
        <v>80</v>
      </c>
      <c r="AI71" s="114"/>
      <c r="AJ71" s="119">
        <f t="shared" si="23"/>
        <v>156.33333333333334</v>
      </c>
    </row>
    <row r="72" spans="26:36" ht="14.15" customHeight="1" x14ac:dyDescent="0.35">
      <c r="Z72" s="95" t="s">
        <v>32</v>
      </c>
      <c r="AA72" s="25">
        <v>18</v>
      </c>
      <c r="AB72" s="25">
        <v>5</v>
      </c>
      <c r="AC72" s="85">
        <f t="shared" si="19"/>
        <v>23</v>
      </c>
      <c r="AD72" s="26">
        <f t="shared" si="21"/>
        <v>144</v>
      </c>
      <c r="AE72" s="123">
        <f t="shared" si="24"/>
        <v>270</v>
      </c>
      <c r="AF72" s="28"/>
      <c r="AG72" s="25">
        <f t="shared" si="20"/>
        <v>35</v>
      </c>
      <c r="AH72" s="27">
        <f t="shared" si="22"/>
        <v>50</v>
      </c>
      <c r="AI72" s="114"/>
      <c r="AJ72" s="119">
        <f t="shared" si="23"/>
        <v>184.33333333333334</v>
      </c>
    </row>
    <row r="73" spans="26:36" ht="14.15" customHeight="1" x14ac:dyDescent="0.35">
      <c r="Z73" s="95" t="s">
        <v>40</v>
      </c>
      <c r="AA73" s="25">
        <v>16</v>
      </c>
      <c r="AB73" s="25">
        <v>4</v>
      </c>
      <c r="AC73" s="85">
        <f t="shared" si="19"/>
        <v>20</v>
      </c>
      <c r="AD73" s="26">
        <f t="shared" si="21"/>
        <v>128</v>
      </c>
      <c r="AE73" s="123">
        <f t="shared" si="24"/>
        <v>240</v>
      </c>
      <c r="AF73" s="28"/>
      <c r="AG73" s="25">
        <f t="shared" si="20"/>
        <v>28</v>
      </c>
      <c r="AH73" s="27">
        <f t="shared" si="22"/>
        <v>40</v>
      </c>
      <c r="AI73" s="114"/>
      <c r="AJ73" s="119">
        <f t="shared" si="23"/>
        <v>160.66666666666666</v>
      </c>
    </row>
    <row r="74" spans="26:36" ht="14.15" customHeight="1" x14ac:dyDescent="0.35">
      <c r="Z74" s="96" t="s">
        <v>41</v>
      </c>
      <c r="AA74" s="44">
        <v>13</v>
      </c>
      <c r="AB74" s="44">
        <v>7</v>
      </c>
      <c r="AC74" s="86">
        <f t="shared" si="19"/>
        <v>20</v>
      </c>
      <c r="AD74" s="45">
        <f t="shared" si="21"/>
        <v>104</v>
      </c>
      <c r="AE74" s="124">
        <f t="shared" si="24"/>
        <v>195</v>
      </c>
      <c r="AF74" s="46"/>
      <c r="AG74" s="44">
        <f t="shared" si="20"/>
        <v>49</v>
      </c>
      <c r="AH74" s="27">
        <f t="shared" si="22"/>
        <v>70</v>
      </c>
      <c r="AI74" s="1"/>
      <c r="AJ74" s="120">
        <f t="shared" si="23"/>
        <v>157.41666666666666</v>
      </c>
    </row>
    <row r="75" spans="26:36" ht="14.15" customHeight="1" x14ac:dyDescent="0.35">
      <c r="Z75" s="97" t="s">
        <v>42</v>
      </c>
      <c r="AA75" s="51">
        <f>SUM(AA63:AA74)</f>
        <v>153</v>
      </c>
      <c r="AB75" s="51">
        <f>SUM(AB63:AB74)</f>
        <v>95</v>
      </c>
      <c r="AC75" s="87">
        <f>SUM(AC63:AC74)</f>
        <v>248</v>
      </c>
      <c r="AD75" s="127">
        <f>SUM(AD63:AD74)</f>
        <v>1224</v>
      </c>
      <c r="AE75" s="141">
        <f>(SUM(AE63:AE74))/60</f>
        <v>38.25</v>
      </c>
      <c r="AF75" s="132">
        <f>+AD75+AE75</f>
        <v>1262.25</v>
      </c>
      <c r="AG75" s="127">
        <f>SUM(AG63:AG74)</f>
        <v>665</v>
      </c>
      <c r="AH75" s="52">
        <f>(SUM(AH63:AH74))/60</f>
        <v>15.833333333333334</v>
      </c>
      <c r="AI75" s="127">
        <f>+AG75+AH75</f>
        <v>680.83333333333337</v>
      </c>
      <c r="AJ75" s="127">
        <f>SUM(AJ63:AJ74)</f>
        <v>1943.0833333333333</v>
      </c>
    </row>
    <row r="76" spans="26:36" ht="14.15" customHeight="1" x14ac:dyDescent="0.35">
      <c r="Z76" s="98"/>
      <c r="AA76" s="58"/>
      <c r="AB76" s="58"/>
      <c r="AC76" s="58"/>
      <c r="AD76" s="59"/>
      <c r="AE76" s="59"/>
      <c r="AF76" s="59"/>
      <c r="AG76" s="59"/>
      <c r="AH76" s="59"/>
      <c r="AI76" s="59"/>
      <c r="AJ76" s="92"/>
    </row>
    <row r="77" spans="26:36" ht="14.15" customHeight="1" x14ac:dyDescent="0.35">
      <c r="Z77" s="144" t="s">
        <v>43</v>
      </c>
      <c r="AA77" s="201">
        <v>23</v>
      </c>
      <c r="AB77" s="202"/>
      <c r="AC77" s="203"/>
      <c r="AD77" s="178">
        <f>(AA77*8)</f>
        <v>184</v>
      </c>
      <c r="AE77" s="179"/>
      <c r="AF77" s="179"/>
      <c r="AG77" s="179"/>
      <c r="AH77" s="179"/>
      <c r="AI77" s="179"/>
      <c r="AJ77" s="180"/>
    </row>
    <row r="78" spans="26:36" ht="14.15" customHeight="1" x14ac:dyDescent="0.35">
      <c r="Z78" s="98"/>
      <c r="AA78" s="58"/>
      <c r="AB78" s="58"/>
      <c r="AC78" s="58"/>
      <c r="AD78" s="59"/>
      <c r="AE78" s="59"/>
      <c r="AF78" s="59"/>
      <c r="AG78" s="59"/>
      <c r="AH78" s="59"/>
      <c r="AI78" s="59"/>
      <c r="AJ78" s="60"/>
    </row>
    <row r="79" spans="26:36" ht="14.15" customHeight="1" x14ac:dyDescent="0.35">
      <c r="Z79" s="181" t="s">
        <v>44</v>
      </c>
      <c r="AA79" s="188"/>
      <c r="AB79" s="188"/>
      <c r="AC79" s="189"/>
      <c r="AD79" s="190">
        <f>AJ75-AD77</f>
        <v>1759.0833333333333</v>
      </c>
      <c r="AE79" s="190"/>
      <c r="AF79" s="190"/>
      <c r="AG79" s="190"/>
      <c r="AH79" s="190"/>
      <c r="AI79" s="190"/>
      <c r="AJ79" s="191"/>
    </row>
    <row r="80" spans="26:36" ht="14.15" customHeight="1" x14ac:dyDescent="0.35">
      <c r="Z80" s="181" t="s">
        <v>45</v>
      </c>
      <c r="AA80" s="188"/>
      <c r="AB80" s="188"/>
      <c r="AC80" s="189"/>
      <c r="AD80" s="190">
        <v>1760</v>
      </c>
      <c r="AE80" s="190"/>
      <c r="AF80" s="190"/>
      <c r="AG80" s="190"/>
      <c r="AH80" s="190"/>
      <c r="AI80" s="190"/>
      <c r="AJ80" s="191"/>
    </row>
    <row r="81" spans="26:36" ht="14.15" customHeight="1" x14ac:dyDescent="0.35">
      <c r="AA81" s="117"/>
      <c r="AB81" s="117"/>
      <c r="AC81" s="117"/>
      <c r="AD81" s="61"/>
      <c r="AE81" s="61"/>
      <c r="AF81" s="61"/>
      <c r="AG81" s="61"/>
      <c r="AH81" s="61"/>
      <c r="AI81" s="61"/>
      <c r="AJ81" s="61"/>
    </row>
    <row r="82" spans="26:36" ht="14.15" customHeight="1" x14ac:dyDescent="0.35">
      <c r="Z82" s="181" t="s">
        <v>46</v>
      </c>
      <c r="AA82" s="188"/>
      <c r="AB82" s="188"/>
      <c r="AC82" s="189"/>
      <c r="AD82" s="192">
        <f>((AD79-AD80)*(-1))*60</f>
        <v>55.000000000004547</v>
      </c>
      <c r="AE82" s="192"/>
      <c r="AF82" s="192"/>
      <c r="AG82" s="192"/>
      <c r="AH82" s="192"/>
      <c r="AI82" s="192"/>
      <c r="AJ82" s="193"/>
    </row>
    <row r="83" spans="26:36" ht="14.15" customHeight="1" x14ac:dyDescent="0.35">
      <c r="AD83" s="185">
        <f>((AD79-AD80)*(-1))</f>
        <v>0.91666666666674246</v>
      </c>
      <c r="AE83" s="186"/>
      <c r="AF83" s="186"/>
      <c r="AG83" s="186"/>
      <c r="AH83" s="186"/>
      <c r="AI83" s="186"/>
      <c r="AJ83" s="187"/>
    </row>
  </sheetData>
  <mergeCells count="60">
    <mergeCell ref="Z1:AE2"/>
    <mergeCell ref="Z61:Z62"/>
    <mergeCell ref="Z23:AC23"/>
    <mergeCell ref="Z26:AC26"/>
    <mergeCell ref="Z24:AC24"/>
    <mergeCell ref="AA32:AJ32"/>
    <mergeCell ref="AA33:AC33"/>
    <mergeCell ref="AD33:AJ33"/>
    <mergeCell ref="Z33:Z34"/>
    <mergeCell ref="AD49:AJ49"/>
    <mergeCell ref="AD54:AJ54"/>
    <mergeCell ref="Z52:AC52"/>
    <mergeCell ref="AD52:AJ52"/>
    <mergeCell ref="AG1:AJ1"/>
    <mergeCell ref="AG2:AJ2"/>
    <mergeCell ref="AA60:AJ60"/>
    <mergeCell ref="B37:H37"/>
    <mergeCell ref="J37:P37"/>
    <mergeCell ref="R37:X37"/>
    <mergeCell ref="B29:H29"/>
    <mergeCell ref="J29:P29"/>
    <mergeCell ref="R29:X29"/>
    <mergeCell ref="B11:H11"/>
    <mergeCell ref="J11:P11"/>
    <mergeCell ref="R11:X11"/>
    <mergeCell ref="B20:H20"/>
    <mergeCell ref="J20:P20"/>
    <mergeCell ref="R20:X20"/>
    <mergeCell ref="B4:X4"/>
    <mergeCell ref="AA4:AH4"/>
    <mergeCell ref="Z5:Z6"/>
    <mergeCell ref="AA5:AC5"/>
    <mergeCell ref="AD5:AH5"/>
    <mergeCell ref="Z79:AC79"/>
    <mergeCell ref="AD79:AJ79"/>
    <mergeCell ref="Z54:AC54"/>
    <mergeCell ref="AM4:BF4"/>
    <mergeCell ref="Z29:AE30"/>
    <mergeCell ref="AG29:AJ29"/>
    <mergeCell ref="AG30:AJ30"/>
    <mergeCell ref="AD77:AJ77"/>
    <mergeCell ref="Z51:AC51"/>
    <mergeCell ref="AD51:AJ51"/>
    <mergeCell ref="AA77:AC77"/>
    <mergeCell ref="AA61:AC61"/>
    <mergeCell ref="AD61:AJ61"/>
    <mergeCell ref="AA21:AC21"/>
    <mergeCell ref="AA49:AC49"/>
    <mergeCell ref="AD21:AJ21"/>
    <mergeCell ref="AD23:AJ23"/>
    <mergeCell ref="AD24:AJ24"/>
    <mergeCell ref="AD26:AJ26"/>
    <mergeCell ref="Z57:AE58"/>
    <mergeCell ref="AG57:AJ57"/>
    <mergeCell ref="AG58:AJ58"/>
    <mergeCell ref="AD83:AJ83"/>
    <mergeCell ref="Z80:AC80"/>
    <mergeCell ref="AD80:AJ80"/>
    <mergeCell ref="Z82:AC82"/>
    <mergeCell ref="AD82:AJ82"/>
  </mergeCells>
  <printOptions horizontalCentered="1" verticalCentered="1"/>
  <pageMargins left="0.70866141732283472" right="0.70866141732283472" top="0.74803149606299213" bottom="4.83" header="0.31496062992125984" footer="4.32"/>
  <pageSetup paperSize="9" scale="85" orientation="portrait" horizontalDpi="1200" verticalDpi="1200"/>
  <headerFooter>
    <oddFooter>&amp;A</oddFooter>
  </headerFooter>
  <colBreaks count="1" manualBreakCount="1">
    <brk id="25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D6C23C-D537-4CC9-96B5-200F479B63FB}">
  <dimension ref="B1:BF110"/>
  <sheetViews>
    <sheetView showGridLines="0" topLeftCell="L20" zoomScale="72" zoomScaleNormal="72" workbookViewId="0">
      <selection activeCell="Z85" sqref="Z85:AE86"/>
    </sheetView>
  </sheetViews>
  <sheetFormatPr baseColWidth="10" defaultColWidth="11.453125" defaultRowHeight="14.15" customHeight="1" x14ac:dyDescent="0.35"/>
  <cols>
    <col min="1" max="1" width="3.453125" style="2" customWidth="1"/>
    <col min="2" max="2" width="3.1796875" style="1" bestFit="1" customWidth="1"/>
    <col min="3" max="23" width="3.1796875" style="1" customWidth="1"/>
    <col min="24" max="24" width="2.453125" style="1" customWidth="1"/>
    <col min="25" max="25" width="11.54296875" style="2" customWidth="1"/>
    <col min="26" max="26" width="12.453125" style="76" customWidth="1"/>
    <col min="27" max="27" width="10.7265625" style="2" customWidth="1"/>
    <col min="28" max="28" width="12.453125" style="2" customWidth="1"/>
    <col min="29" max="29" width="5.54296875" style="2" bestFit="1" customWidth="1"/>
    <col min="30" max="30" width="15.7265625" style="2" bestFit="1" customWidth="1"/>
    <col min="31" max="31" width="16.54296875" style="2" bestFit="1" customWidth="1"/>
    <col min="32" max="32" width="11.453125" style="2" hidden="1" customWidth="1"/>
    <col min="33" max="33" width="16.81640625" style="2" bestFit="1" customWidth="1"/>
    <col min="34" max="34" width="17.7265625" style="2" customWidth="1"/>
    <col min="35" max="35" width="4.54296875" style="2" hidden="1" customWidth="1"/>
    <col min="36" max="36" width="6.26953125" style="3" bestFit="1" customWidth="1"/>
    <col min="37" max="37" width="5.26953125" style="3" bestFit="1" customWidth="1"/>
    <col min="38" max="38" width="3.453125" style="2" customWidth="1"/>
    <col min="39" max="39" width="13.54296875" style="3" customWidth="1"/>
    <col min="40" max="40" width="5.26953125" style="3" customWidth="1"/>
    <col min="41" max="41" width="3.1796875" style="3" customWidth="1"/>
    <col min="42" max="42" width="13.54296875" style="3" customWidth="1"/>
    <col min="43" max="43" width="5.26953125" style="3" bestFit="1" customWidth="1"/>
    <col min="44" max="44" width="2.81640625" style="3" customWidth="1"/>
    <col min="45" max="45" width="13.54296875" style="3" customWidth="1"/>
    <col min="46" max="46" width="5.26953125" style="3" bestFit="1" customWidth="1"/>
    <col min="47" max="47" width="3" style="3" customWidth="1"/>
    <col min="48" max="48" width="13.54296875" style="3" customWidth="1"/>
    <col min="49" max="49" width="5.26953125" style="3" bestFit="1" customWidth="1"/>
    <col min="50" max="50" width="3" style="2" customWidth="1"/>
    <col min="51" max="51" width="13.54296875" style="3" customWidth="1"/>
    <col min="52" max="52" width="5.26953125" style="3" bestFit="1" customWidth="1"/>
    <col min="53" max="53" width="3.453125" style="2" customWidth="1"/>
    <col min="54" max="54" width="13.54296875" style="3" customWidth="1"/>
    <col min="55" max="55" width="5.26953125" style="3" bestFit="1" customWidth="1"/>
    <col min="56" max="56" width="3.26953125" style="2" customWidth="1"/>
    <col min="57" max="16384" width="11.453125" style="2"/>
  </cols>
  <sheetData>
    <row r="1" spans="2:58" ht="14.15" customHeight="1" x14ac:dyDescent="0.35">
      <c r="Z1" s="205" t="s">
        <v>47</v>
      </c>
      <c r="AA1" s="205"/>
      <c r="AB1" s="205"/>
      <c r="AC1" s="205"/>
      <c r="AD1" s="205"/>
      <c r="AE1" s="205"/>
      <c r="AF1" s="142"/>
      <c r="AG1" s="214" t="s">
        <v>48</v>
      </c>
      <c r="AH1" s="214"/>
      <c r="AI1" s="214"/>
      <c r="AJ1" s="214"/>
    </row>
    <row r="2" spans="2:58" ht="14.15" customHeight="1" x14ac:dyDescent="0.35">
      <c r="Z2" s="205"/>
      <c r="AA2" s="205"/>
      <c r="AB2" s="205"/>
      <c r="AC2" s="205"/>
      <c r="AD2" s="205"/>
      <c r="AE2" s="205"/>
      <c r="AF2" s="143"/>
      <c r="AG2" s="214" t="s">
        <v>49</v>
      </c>
      <c r="AH2" s="214"/>
      <c r="AI2" s="214"/>
      <c r="AJ2" s="214"/>
    </row>
    <row r="3" spans="2:58" ht="14.15" customHeight="1" x14ac:dyDescent="0.35">
      <c r="S3" s="4"/>
      <c r="T3" s="4"/>
      <c r="U3" s="4"/>
      <c r="V3" s="4"/>
      <c r="W3" s="4"/>
      <c r="AX3" s="3"/>
      <c r="BA3" s="3"/>
      <c r="BD3" s="3"/>
    </row>
    <row r="4" spans="2:58" ht="14.15" customHeight="1" x14ac:dyDescent="0.35">
      <c r="B4" s="204" t="s">
        <v>50</v>
      </c>
      <c r="C4" s="204"/>
      <c r="D4" s="204"/>
      <c r="E4" s="204"/>
      <c r="F4" s="204"/>
      <c r="G4" s="204"/>
      <c r="H4" s="204"/>
      <c r="I4" s="204"/>
      <c r="J4" s="204"/>
      <c r="K4" s="204"/>
      <c r="L4" s="204"/>
      <c r="M4" s="204"/>
      <c r="N4" s="204"/>
      <c r="O4" s="204"/>
      <c r="P4" s="204"/>
      <c r="Q4" s="204"/>
      <c r="R4" s="204"/>
      <c r="S4" s="204"/>
      <c r="T4" s="204"/>
      <c r="U4" s="204"/>
      <c r="V4" s="204"/>
      <c r="W4" s="204"/>
      <c r="X4" s="204"/>
      <c r="Z4" s="93"/>
      <c r="AA4" s="168" t="s">
        <v>3</v>
      </c>
      <c r="AB4" s="168"/>
      <c r="AC4" s="168"/>
      <c r="AD4" s="168"/>
      <c r="AE4" s="168"/>
      <c r="AF4" s="168"/>
      <c r="AG4" s="168"/>
      <c r="AH4" s="169"/>
      <c r="AM4" s="198" t="s">
        <v>4</v>
      </c>
      <c r="AN4" s="199"/>
      <c r="AO4" s="199"/>
      <c r="AP4" s="199"/>
      <c r="AQ4" s="199"/>
      <c r="AR4" s="199"/>
      <c r="AS4" s="199"/>
      <c r="AT4" s="199"/>
      <c r="AU4" s="199"/>
      <c r="AV4" s="199"/>
      <c r="AW4" s="199"/>
      <c r="AX4" s="199"/>
      <c r="AY4" s="199"/>
      <c r="AZ4" s="199"/>
      <c r="BA4" s="199"/>
      <c r="BB4" s="199"/>
      <c r="BC4" s="199"/>
      <c r="BD4" s="199"/>
      <c r="BE4" s="199"/>
      <c r="BF4" s="200"/>
    </row>
    <row r="5" spans="2:58" ht="14.15" customHeight="1" x14ac:dyDescent="0.35">
      <c r="B5" s="5"/>
      <c r="C5" s="4"/>
      <c r="D5" s="4"/>
      <c r="E5" s="4"/>
      <c r="F5" s="4"/>
      <c r="G5" s="4"/>
      <c r="H5" s="6"/>
      <c r="I5" s="4"/>
      <c r="J5" s="4"/>
      <c r="K5" s="4"/>
      <c r="L5" s="4"/>
      <c r="M5" s="4"/>
      <c r="N5" s="4"/>
      <c r="O5" s="7"/>
      <c r="P5" s="4"/>
      <c r="Q5" s="4"/>
      <c r="R5" s="4"/>
      <c r="Z5" s="170" t="s">
        <v>6</v>
      </c>
      <c r="AA5" s="168" t="s">
        <v>7</v>
      </c>
      <c r="AB5" s="168"/>
      <c r="AC5" s="169"/>
      <c r="AD5" s="172" t="s">
        <v>8</v>
      </c>
      <c r="AE5" s="168"/>
      <c r="AF5" s="168"/>
      <c r="AG5" s="173"/>
      <c r="AH5" s="174"/>
      <c r="AM5" s="8" t="s">
        <v>7</v>
      </c>
      <c r="AN5" s="8" t="s">
        <v>9</v>
      </c>
      <c r="AO5" s="9"/>
      <c r="AP5" s="8" t="s">
        <v>7</v>
      </c>
      <c r="AQ5" s="8" t="s">
        <v>9</v>
      </c>
      <c r="AR5" s="10"/>
      <c r="AS5" s="8" t="s">
        <v>7</v>
      </c>
      <c r="AT5" s="8" t="s">
        <v>9</v>
      </c>
      <c r="AU5" s="10"/>
      <c r="AV5" s="8" t="s">
        <v>7</v>
      </c>
      <c r="AW5" s="8" t="s">
        <v>9</v>
      </c>
      <c r="AX5" s="10"/>
      <c r="AY5" s="8" t="s">
        <v>7</v>
      </c>
      <c r="AZ5" s="8" t="s">
        <v>9</v>
      </c>
      <c r="BA5" s="10"/>
      <c r="BB5" s="8" t="s">
        <v>7</v>
      </c>
      <c r="BC5" s="8" t="s">
        <v>9</v>
      </c>
      <c r="BD5" s="10"/>
      <c r="BE5" s="8" t="s">
        <v>7</v>
      </c>
      <c r="BF5" s="8" t="s">
        <v>9</v>
      </c>
    </row>
    <row r="6" spans="2:58" ht="24.65" customHeight="1" x14ac:dyDescent="0.35">
      <c r="B6" s="109" t="s">
        <v>0</v>
      </c>
      <c r="J6" s="80"/>
      <c r="S6" s="11"/>
      <c r="T6" s="2"/>
      <c r="Z6" s="171"/>
      <c r="AA6" s="12" t="s">
        <v>10</v>
      </c>
      <c r="AB6" s="13" t="s">
        <v>11</v>
      </c>
      <c r="AC6" s="14" t="s">
        <v>12</v>
      </c>
      <c r="AD6" s="13" t="s">
        <v>13</v>
      </c>
      <c r="AE6" s="121" t="s">
        <v>14</v>
      </c>
      <c r="AF6" s="125" t="s">
        <v>15</v>
      </c>
      <c r="AG6" s="12" t="s">
        <v>51</v>
      </c>
      <c r="AH6" s="12" t="s">
        <v>52</v>
      </c>
      <c r="AJ6" s="15" t="s">
        <v>12</v>
      </c>
      <c r="AM6" s="8" t="s">
        <v>16</v>
      </c>
      <c r="AN6" s="8" t="s">
        <v>12</v>
      </c>
      <c r="AO6" s="9"/>
      <c r="AP6" s="8" t="s">
        <v>17</v>
      </c>
      <c r="AQ6" s="8" t="s">
        <v>12</v>
      </c>
      <c r="AR6" s="10"/>
      <c r="AS6" s="8" t="s">
        <v>18</v>
      </c>
      <c r="AT6" s="8" t="s">
        <v>12</v>
      </c>
      <c r="AU6" s="10"/>
      <c r="AV6" s="8" t="s">
        <v>19</v>
      </c>
      <c r="AW6" s="8" t="s">
        <v>12</v>
      </c>
      <c r="AX6" s="10"/>
      <c r="AY6" s="8" t="s">
        <v>20</v>
      </c>
      <c r="AZ6" s="8" t="s">
        <v>12</v>
      </c>
      <c r="BA6" s="10"/>
      <c r="BB6" s="8" t="s">
        <v>21</v>
      </c>
      <c r="BC6" s="8" t="s">
        <v>12</v>
      </c>
      <c r="BD6" s="10"/>
      <c r="BE6" s="8" t="s">
        <v>22</v>
      </c>
      <c r="BF6" s="8" t="s">
        <v>12</v>
      </c>
    </row>
    <row r="7" spans="2:58" ht="14.15" customHeight="1" x14ac:dyDescent="0.35">
      <c r="C7" s="78"/>
      <c r="D7" s="80" t="s">
        <v>1</v>
      </c>
      <c r="E7" s="2"/>
      <c r="F7" s="2"/>
      <c r="H7" s="77"/>
      <c r="I7" s="80" t="s">
        <v>2</v>
      </c>
      <c r="J7" s="81"/>
      <c r="K7" s="81"/>
      <c r="L7" s="81"/>
      <c r="N7" s="108"/>
      <c r="O7" s="80" t="s">
        <v>10</v>
      </c>
      <c r="Q7" s="81"/>
      <c r="R7" s="5"/>
      <c r="S7" s="11"/>
      <c r="T7" s="2"/>
      <c r="Y7" s="1"/>
      <c r="Z7" s="94" t="s">
        <v>23</v>
      </c>
      <c r="AA7" s="16">
        <v>15</v>
      </c>
      <c r="AB7" s="16">
        <v>6</v>
      </c>
      <c r="AC7" s="88">
        <f t="shared" ref="AC7:AC18" si="0">+AA7+AB7</f>
        <v>21</v>
      </c>
      <c r="AD7" s="17">
        <f t="shared" ref="AD7:AD18" si="1">+AA7*8</f>
        <v>120</v>
      </c>
      <c r="AE7" s="122">
        <f>+AA7*15</f>
        <v>225</v>
      </c>
      <c r="AF7" s="18"/>
      <c r="AG7" s="16">
        <f t="shared" ref="AG7:AG18" si="2">+AB7*7</f>
        <v>42</v>
      </c>
      <c r="AH7" s="27">
        <f>+AB7*0</f>
        <v>0</v>
      </c>
      <c r="AJ7" s="19">
        <f t="shared" ref="AJ7:AJ18" si="3">(AD7+AG7)+(AE7/60)</f>
        <v>165.75</v>
      </c>
      <c r="AM7" s="88">
        <v>21</v>
      </c>
      <c r="AN7" s="20">
        <f>+AM7*7</f>
        <v>147</v>
      </c>
      <c r="AO7" s="21"/>
      <c r="AP7" s="88">
        <v>21</v>
      </c>
      <c r="AQ7" s="100">
        <f>(AP7*6)+((AP7*30)/60)</f>
        <v>136.5</v>
      </c>
      <c r="AR7" s="23"/>
      <c r="AS7" s="88">
        <v>21</v>
      </c>
      <c r="AT7" s="22">
        <f>+AS7*6</f>
        <v>126</v>
      </c>
      <c r="AU7" s="23"/>
      <c r="AV7" s="88">
        <v>21</v>
      </c>
      <c r="AW7" s="101">
        <f t="shared" ref="AW7:AW18" si="4">(AV7*5)+((AV7*30)/60)</f>
        <v>115.5</v>
      </c>
      <c r="AX7" s="23"/>
      <c r="AY7" s="88">
        <v>21</v>
      </c>
      <c r="AZ7" s="103">
        <f t="shared" ref="AZ7:AZ18" si="5">+AY7*5</f>
        <v>105</v>
      </c>
      <c r="BA7" s="23"/>
      <c r="BB7" s="88">
        <v>21</v>
      </c>
      <c r="BC7" s="24">
        <f t="shared" ref="BC7:BC18" si="6">+BB7*4</f>
        <v>84</v>
      </c>
      <c r="BD7" s="23"/>
      <c r="BE7" s="88">
        <v>21</v>
      </c>
      <c r="BF7" s="22">
        <f t="shared" ref="BF7:BF18" si="7">+BE7*3</f>
        <v>63</v>
      </c>
    </row>
    <row r="8" spans="2:58" ht="14.15" customHeight="1" x14ac:dyDescent="0.35">
      <c r="B8" s="2"/>
      <c r="C8" s="2"/>
      <c r="D8" s="2"/>
      <c r="E8" s="2"/>
      <c r="F8" s="2"/>
      <c r="G8" s="2"/>
      <c r="O8" s="80"/>
      <c r="Q8" s="81"/>
      <c r="R8" s="5"/>
      <c r="S8" s="11"/>
      <c r="T8" s="2"/>
      <c r="Y8" s="5"/>
      <c r="Z8" s="95" t="s">
        <v>24</v>
      </c>
      <c r="AA8" s="25">
        <v>16</v>
      </c>
      <c r="AB8" s="25">
        <v>4</v>
      </c>
      <c r="AC8" s="89">
        <f t="shared" si="0"/>
        <v>20</v>
      </c>
      <c r="AD8" s="26">
        <f t="shared" si="1"/>
        <v>128</v>
      </c>
      <c r="AE8" s="123">
        <f t="shared" ref="AE8:AE18" si="8">+AA8*15</f>
        <v>240</v>
      </c>
      <c r="AF8" s="28"/>
      <c r="AG8" s="25">
        <f t="shared" si="2"/>
        <v>28</v>
      </c>
      <c r="AH8" s="27">
        <f t="shared" ref="AH8:AH18" si="9">+AB8*0</f>
        <v>0</v>
      </c>
      <c r="AJ8" s="29">
        <f t="shared" si="3"/>
        <v>160</v>
      </c>
      <c r="AM8" s="89">
        <v>20</v>
      </c>
      <c r="AN8" s="30">
        <f t="shared" ref="AN8:AN18" si="10">+AM8*7</f>
        <v>140</v>
      </c>
      <c r="AO8" s="21"/>
      <c r="AP8" s="89">
        <v>20</v>
      </c>
      <c r="AQ8" s="101">
        <f t="shared" ref="AQ8:AQ18" si="11">(AP8*6)+((AP8*30)/60)</f>
        <v>130</v>
      </c>
      <c r="AR8" s="23"/>
      <c r="AS8" s="89">
        <v>20</v>
      </c>
      <c r="AT8" s="31">
        <f t="shared" ref="AT8:AT18" si="12">+AS8*6</f>
        <v>120</v>
      </c>
      <c r="AU8" s="23"/>
      <c r="AV8" s="89">
        <v>20</v>
      </c>
      <c r="AW8" s="101">
        <f t="shared" si="4"/>
        <v>110</v>
      </c>
      <c r="AX8" s="23"/>
      <c r="AY8" s="89">
        <v>20</v>
      </c>
      <c r="AZ8" s="104">
        <f t="shared" si="5"/>
        <v>100</v>
      </c>
      <c r="BA8" s="23"/>
      <c r="BB8" s="89">
        <v>20</v>
      </c>
      <c r="BC8" s="32">
        <f t="shared" si="6"/>
        <v>80</v>
      </c>
      <c r="BD8" s="23"/>
      <c r="BE8" s="89">
        <v>20</v>
      </c>
      <c r="BF8" s="31">
        <f t="shared" si="7"/>
        <v>60</v>
      </c>
    </row>
    <row r="9" spans="2:58" ht="14.15" customHeight="1" x14ac:dyDescent="0.35">
      <c r="C9" s="83"/>
      <c r="D9" s="82" t="s">
        <v>5</v>
      </c>
      <c r="K9" s="81"/>
      <c r="L9" s="81"/>
      <c r="N9" s="79"/>
      <c r="O9" s="80" t="s">
        <v>11</v>
      </c>
      <c r="R9" s="5"/>
      <c r="S9" s="11"/>
      <c r="T9" s="2"/>
      <c r="Z9" s="95" t="s">
        <v>25</v>
      </c>
      <c r="AA9" s="25">
        <v>17</v>
      </c>
      <c r="AB9" s="25">
        <v>4</v>
      </c>
      <c r="AC9" s="89">
        <f t="shared" si="0"/>
        <v>21</v>
      </c>
      <c r="AD9" s="26">
        <f t="shared" si="1"/>
        <v>136</v>
      </c>
      <c r="AE9" s="123">
        <f t="shared" si="8"/>
        <v>255</v>
      </c>
      <c r="AF9" s="28"/>
      <c r="AG9" s="25">
        <f t="shared" si="2"/>
        <v>28</v>
      </c>
      <c r="AH9" s="27">
        <f t="shared" si="9"/>
        <v>0</v>
      </c>
      <c r="AJ9" s="29">
        <f t="shared" si="3"/>
        <v>168.25</v>
      </c>
      <c r="AM9" s="89">
        <v>21</v>
      </c>
      <c r="AN9" s="30">
        <f t="shared" si="10"/>
        <v>147</v>
      </c>
      <c r="AO9" s="21"/>
      <c r="AP9" s="89">
        <v>21</v>
      </c>
      <c r="AQ9" s="101">
        <f t="shared" si="11"/>
        <v>136.5</v>
      </c>
      <c r="AR9" s="23"/>
      <c r="AS9" s="89">
        <v>21</v>
      </c>
      <c r="AT9" s="31">
        <f t="shared" si="12"/>
        <v>126</v>
      </c>
      <c r="AU9" s="23"/>
      <c r="AV9" s="89">
        <v>21</v>
      </c>
      <c r="AW9" s="101">
        <f t="shared" si="4"/>
        <v>115.5</v>
      </c>
      <c r="AX9" s="23"/>
      <c r="AY9" s="89">
        <v>21</v>
      </c>
      <c r="AZ9" s="104">
        <f t="shared" si="5"/>
        <v>105</v>
      </c>
      <c r="BA9" s="23"/>
      <c r="BB9" s="89">
        <v>21</v>
      </c>
      <c r="BC9" s="32">
        <f t="shared" si="6"/>
        <v>84</v>
      </c>
      <c r="BD9" s="23"/>
      <c r="BE9" s="89">
        <v>21</v>
      </c>
      <c r="BF9" s="31">
        <f t="shared" si="7"/>
        <v>63</v>
      </c>
    </row>
    <row r="10" spans="2:58" ht="14.15" customHeight="1" x14ac:dyDescent="0.35">
      <c r="Z10" s="95" t="s">
        <v>26</v>
      </c>
      <c r="AA10" s="25">
        <v>13</v>
      </c>
      <c r="AB10" s="25">
        <v>7</v>
      </c>
      <c r="AC10" s="89">
        <f t="shared" si="0"/>
        <v>20</v>
      </c>
      <c r="AD10" s="26">
        <f t="shared" si="1"/>
        <v>104</v>
      </c>
      <c r="AE10" s="123">
        <f t="shared" si="8"/>
        <v>195</v>
      </c>
      <c r="AF10" s="28"/>
      <c r="AG10" s="25">
        <f t="shared" si="2"/>
        <v>49</v>
      </c>
      <c r="AH10" s="27">
        <f t="shared" si="9"/>
        <v>0</v>
      </c>
      <c r="AJ10" s="29">
        <f t="shared" si="3"/>
        <v>156.25</v>
      </c>
      <c r="AM10" s="89">
        <v>20</v>
      </c>
      <c r="AN10" s="30">
        <f t="shared" si="10"/>
        <v>140</v>
      </c>
      <c r="AO10" s="21"/>
      <c r="AP10" s="89">
        <v>20</v>
      </c>
      <c r="AQ10" s="101">
        <f t="shared" si="11"/>
        <v>130</v>
      </c>
      <c r="AR10" s="23"/>
      <c r="AS10" s="89">
        <v>20</v>
      </c>
      <c r="AT10" s="31">
        <f t="shared" si="12"/>
        <v>120</v>
      </c>
      <c r="AU10" s="23"/>
      <c r="AV10" s="89">
        <v>20</v>
      </c>
      <c r="AW10" s="101">
        <f t="shared" si="4"/>
        <v>110</v>
      </c>
      <c r="AX10" s="23"/>
      <c r="AY10" s="89">
        <v>20</v>
      </c>
      <c r="AZ10" s="104">
        <f t="shared" si="5"/>
        <v>100</v>
      </c>
      <c r="BA10" s="23"/>
      <c r="BB10" s="89">
        <v>20</v>
      </c>
      <c r="BC10" s="32">
        <f t="shared" si="6"/>
        <v>80</v>
      </c>
      <c r="BD10" s="23"/>
      <c r="BE10" s="89">
        <v>20</v>
      </c>
      <c r="BF10" s="31">
        <f t="shared" si="7"/>
        <v>60</v>
      </c>
    </row>
    <row r="11" spans="2:58" ht="14.15" customHeight="1" x14ac:dyDescent="0.35">
      <c r="B11" s="163" t="s">
        <v>23</v>
      </c>
      <c r="C11" s="163"/>
      <c r="D11" s="163"/>
      <c r="E11" s="163"/>
      <c r="F11" s="163"/>
      <c r="G11" s="163"/>
      <c r="H11" s="163"/>
      <c r="I11" s="33"/>
      <c r="J11" s="163" t="s">
        <v>24</v>
      </c>
      <c r="K11" s="163"/>
      <c r="L11" s="163"/>
      <c r="M11" s="163"/>
      <c r="N11" s="163"/>
      <c r="O11" s="163"/>
      <c r="P11" s="163"/>
      <c r="Q11" s="33"/>
      <c r="R11" s="163" t="s">
        <v>25</v>
      </c>
      <c r="S11" s="163"/>
      <c r="T11" s="163"/>
      <c r="U11" s="163"/>
      <c r="V11" s="163"/>
      <c r="W11" s="163"/>
      <c r="X11" s="163"/>
      <c r="Z11" s="95" t="s">
        <v>27</v>
      </c>
      <c r="AA11" s="25">
        <v>16</v>
      </c>
      <c r="AB11" s="25">
        <v>5</v>
      </c>
      <c r="AC11" s="89">
        <f t="shared" si="0"/>
        <v>21</v>
      </c>
      <c r="AD11" s="26">
        <f t="shared" si="1"/>
        <v>128</v>
      </c>
      <c r="AE11" s="123">
        <f t="shared" si="8"/>
        <v>240</v>
      </c>
      <c r="AF11" s="28"/>
      <c r="AG11" s="25">
        <f t="shared" si="2"/>
        <v>35</v>
      </c>
      <c r="AH11" s="27">
        <f t="shared" si="9"/>
        <v>0</v>
      </c>
      <c r="AJ11" s="29">
        <f t="shared" si="3"/>
        <v>167</v>
      </c>
      <c r="AM11" s="89">
        <v>21</v>
      </c>
      <c r="AN11" s="30">
        <f t="shared" si="10"/>
        <v>147</v>
      </c>
      <c r="AO11" s="21"/>
      <c r="AP11" s="89">
        <v>21</v>
      </c>
      <c r="AQ11" s="101">
        <f t="shared" si="11"/>
        <v>136.5</v>
      </c>
      <c r="AR11" s="23"/>
      <c r="AS11" s="89">
        <v>21</v>
      </c>
      <c r="AT11" s="31">
        <f t="shared" si="12"/>
        <v>126</v>
      </c>
      <c r="AU11" s="23"/>
      <c r="AV11" s="89">
        <v>21</v>
      </c>
      <c r="AW11" s="101">
        <f t="shared" si="4"/>
        <v>115.5</v>
      </c>
      <c r="AX11" s="23"/>
      <c r="AY11" s="89">
        <v>21</v>
      </c>
      <c r="AZ11" s="104">
        <f t="shared" si="5"/>
        <v>105</v>
      </c>
      <c r="BA11" s="23"/>
      <c r="BB11" s="89">
        <v>21</v>
      </c>
      <c r="BC11" s="32">
        <f t="shared" si="6"/>
        <v>84</v>
      </c>
      <c r="BD11" s="23"/>
      <c r="BE11" s="89">
        <v>21</v>
      </c>
      <c r="BF11" s="31">
        <f t="shared" si="7"/>
        <v>63</v>
      </c>
    </row>
    <row r="12" spans="2:58" ht="14.15" customHeight="1" x14ac:dyDescent="0.35">
      <c r="B12" s="106" t="s">
        <v>33</v>
      </c>
      <c r="C12" s="106" t="s">
        <v>34</v>
      </c>
      <c r="D12" s="106" t="s">
        <v>35</v>
      </c>
      <c r="E12" s="106" t="s">
        <v>36</v>
      </c>
      <c r="F12" s="106" t="s">
        <v>37</v>
      </c>
      <c r="G12" s="107" t="s">
        <v>38</v>
      </c>
      <c r="H12" s="107" t="s">
        <v>39</v>
      </c>
      <c r="I12" s="34"/>
      <c r="J12" s="106" t="s">
        <v>33</v>
      </c>
      <c r="K12" s="106" t="s">
        <v>34</v>
      </c>
      <c r="L12" s="106" t="s">
        <v>35</v>
      </c>
      <c r="M12" s="106" t="s">
        <v>36</v>
      </c>
      <c r="N12" s="106" t="s">
        <v>37</v>
      </c>
      <c r="O12" s="107" t="s">
        <v>38</v>
      </c>
      <c r="P12" s="107" t="s">
        <v>39</v>
      </c>
      <c r="Q12" s="34"/>
      <c r="R12" s="106" t="s">
        <v>33</v>
      </c>
      <c r="S12" s="106" t="s">
        <v>34</v>
      </c>
      <c r="T12" s="106" t="s">
        <v>35</v>
      </c>
      <c r="U12" s="106" t="s">
        <v>36</v>
      </c>
      <c r="V12" s="106" t="s">
        <v>37</v>
      </c>
      <c r="W12" s="107" t="s">
        <v>38</v>
      </c>
      <c r="X12" s="107" t="s">
        <v>39</v>
      </c>
      <c r="Z12" s="95" t="s">
        <v>28</v>
      </c>
      <c r="AA12" s="25">
        <v>11</v>
      </c>
      <c r="AB12" s="25">
        <v>8</v>
      </c>
      <c r="AC12" s="89">
        <f t="shared" si="0"/>
        <v>19</v>
      </c>
      <c r="AD12" s="26">
        <f t="shared" si="1"/>
        <v>88</v>
      </c>
      <c r="AE12" s="123">
        <f t="shared" si="8"/>
        <v>165</v>
      </c>
      <c r="AF12" s="28"/>
      <c r="AG12" s="25">
        <f t="shared" si="2"/>
        <v>56</v>
      </c>
      <c r="AH12" s="27">
        <f t="shared" si="9"/>
        <v>0</v>
      </c>
      <c r="AJ12" s="29">
        <f t="shared" si="3"/>
        <v>146.75</v>
      </c>
      <c r="AM12" s="89">
        <v>19</v>
      </c>
      <c r="AN12" s="30">
        <f t="shared" si="10"/>
        <v>133</v>
      </c>
      <c r="AO12" s="21"/>
      <c r="AP12" s="89">
        <v>19</v>
      </c>
      <c r="AQ12" s="101">
        <f t="shared" si="11"/>
        <v>123.5</v>
      </c>
      <c r="AR12" s="23"/>
      <c r="AS12" s="89">
        <v>19</v>
      </c>
      <c r="AT12" s="31">
        <f t="shared" si="12"/>
        <v>114</v>
      </c>
      <c r="AU12" s="23"/>
      <c r="AV12" s="89">
        <v>19</v>
      </c>
      <c r="AW12" s="101">
        <f t="shared" si="4"/>
        <v>104.5</v>
      </c>
      <c r="AX12" s="23"/>
      <c r="AY12" s="89">
        <v>19</v>
      </c>
      <c r="AZ12" s="104">
        <f t="shared" si="5"/>
        <v>95</v>
      </c>
      <c r="BA12" s="23"/>
      <c r="BB12" s="89">
        <v>19</v>
      </c>
      <c r="BC12" s="32">
        <f t="shared" si="6"/>
        <v>76</v>
      </c>
      <c r="BD12" s="23"/>
      <c r="BE12" s="89">
        <v>19</v>
      </c>
      <c r="BF12" s="31">
        <f t="shared" si="7"/>
        <v>57</v>
      </c>
    </row>
    <row r="13" spans="2:58" ht="14.15" customHeight="1" x14ac:dyDescent="0.35">
      <c r="B13" s="35"/>
      <c r="C13" s="35"/>
      <c r="D13" s="36">
        <v>1</v>
      </c>
      <c r="E13" s="37">
        <v>2</v>
      </c>
      <c r="F13" s="37">
        <v>3</v>
      </c>
      <c r="G13" s="38">
        <v>4</v>
      </c>
      <c r="H13" s="38">
        <v>5</v>
      </c>
      <c r="I13" s="39"/>
      <c r="J13" s="35"/>
      <c r="K13" s="35"/>
      <c r="L13" s="35"/>
      <c r="M13" s="35"/>
      <c r="N13" s="35"/>
      <c r="O13" s="38">
        <v>1</v>
      </c>
      <c r="P13" s="38">
        <v>2</v>
      </c>
      <c r="Q13" s="39"/>
      <c r="R13" s="35"/>
      <c r="S13" s="35"/>
      <c r="T13" s="35"/>
      <c r="U13" s="35"/>
      <c r="V13" s="35"/>
      <c r="W13" s="38">
        <v>1</v>
      </c>
      <c r="X13" s="38">
        <v>2</v>
      </c>
      <c r="Z13" s="95" t="s">
        <v>29</v>
      </c>
      <c r="AA13" s="25">
        <v>0</v>
      </c>
      <c r="AB13" s="25">
        <v>23</v>
      </c>
      <c r="AC13" s="89">
        <f t="shared" si="0"/>
        <v>23</v>
      </c>
      <c r="AD13" s="26">
        <f t="shared" si="1"/>
        <v>0</v>
      </c>
      <c r="AE13" s="123">
        <f t="shared" si="8"/>
        <v>0</v>
      </c>
      <c r="AF13" s="28"/>
      <c r="AG13" s="25">
        <f t="shared" si="2"/>
        <v>161</v>
      </c>
      <c r="AH13" s="27">
        <f t="shared" si="9"/>
        <v>0</v>
      </c>
      <c r="AJ13" s="29">
        <f t="shared" si="3"/>
        <v>161</v>
      </c>
      <c r="AM13" s="89">
        <v>23</v>
      </c>
      <c r="AN13" s="30">
        <f t="shared" si="10"/>
        <v>161</v>
      </c>
      <c r="AO13" s="21"/>
      <c r="AP13" s="89">
        <v>23</v>
      </c>
      <c r="AQ13" s="101">
        <f t="shared" si="11"/>
        <v>149.5</v>
      </c>
      <c r="AR13" s="23"/>
      <c r="AS13" s="89">
        <v>23</v>
      </c>
      <c r="AT13" s="31">
        <f t="shared" si="12"/>
        <v>138</v>
      </c>
      <c r="AU13" s="23"/>
      <c r="AV13" s="89">
        <v>23</v>
      </c>
      <c r="AW13" s="101">
        <f t="shared" si="4"/>
        <v>126.5</v>
      </c>
      <c r="AX13" s="23"/>
      <c r="AY13" s="89">
        <v>23</v>
      </c>
      <c r="AZ13" s="104">
        <f t="shared" si="5"/>
        <v>115</v>
      </c>
      <c r="BA13" s="23"/>
      <c r="BB13" s="89">
        <v>23</v>
      </c>
      <c r="BC13" s="32">
        <f t="shared" si="6"/>
        <v>92</v>
      </c>
      <c r="BD13" s="23"/>
      <c r="BE13" s="89">
        <v>23</v>
      </c>
      <c r="BF13" s="31">
        <f t="shared" si="7"/>
        <v>69</v>
      </c>
    </row>
    <row r="14" spans="2:58" ht="14.15" customHeight="1" x14ac:dyDescent="0.35">
      <c r="B14" s="36">
        <v>6</v>
      </c>
      <c r="C14" s="35">
        <v>7</v>
      </c>
      <c r="D14" s="40">
        <v>8</v>
      </c>
      <c r="E14" s="35">
        <v>9</v>
      </c>
      <c r="F14" s="37">
        <v>10</v>
      </c>
      <c r="G14" s="38">
        <v>11</v>
      </c>
      <c r="H14" s="38">
        <v>12</v>
      </c>
      <c r="I14" s="39"/>
      <c r="J14" s="35">
        <v>3</v>
      </c>
      <c r="K14" s="35">
        <v>4</v>
      </c>
      <c r="L14" s="40">
        <v>5</v>
      </c>
      <c r="M14" s="35">
        <v>6</v>
      </c>
      <c r="N14" s="37">
        <v>7</v>
      </c>
      <c r="O14" s="38">
        <v>8</v>
      </c>
      <c r="P14" s="38">
        <v>9</v>
      </c>
      <c r="Q14" s="39"/>
      <c r="R14" s="35">
        <v>3</v>
      </c>
      <c r="S14" s="35">
        <v>4</v>
      </c>
      <c r="T14" s="40">
        <v>5</v>
      </c>
      <c r="U14" s="35">
        <v>6</v>
      </c>
      <c r="V14" s="37">
        <v>7</v>
      </c>
      <c r="W14" s="38">
        <v>8</v>
      </c>
      <c r="X14" s="38">
        <v>9</v>
      </c>
      <c r="Z14" s="95" t="s">
        <v>30</v>
      </c>
      <c r="AA14" s="25">
        <v>0</v>
      </c>
      <c r="AB14" s="25">
        <v>20</v>
      </c>
      <c r="AC14" s="89">
        <f t="shared" si="0"/>
        <v>20</v>
      </c>
      <c r="AD14" s="26">
        <f t="shared" si="1"/>
        <v>0</v>
      </c>
      <c r="AE14" s="123">
        <f t="shared" si="8"/>
        <v>0</v>
      </c>
      <c r="AF14" s="28"/>
      <c r="AG14" s="25">
        <f t="shared" si="2"/>
        <v>140</v>
      </c>
      <c r="AH14" s="27">
        <f t="shared" si="9"/>
        <v>0</v>
      </c>
      <c r="AJ14" s="29">
        <f t="shared" si="3"/>
        <v>140</v>
      </c>
      <c r="AM14" s="89">
        <v>20</v>
      </c>
      <c r="AN14" s="30">
        <f t="shared" si="10"/>
        <v>140</v>
      </c>
      <c r="AO14" s="21"/>
      <c r="AP14" s="89">
        <v>20</v>
      </c>
      <c r="AQ14" s="101">
        <f t="shared" si="11"/>
        <v>130</v>
      </c>
      <c r="AR14" s="23"/>
      <c r="AS14" s="89">
        <v>20</v>
      </c>
      <c r="AT14" s="31">
        <f t="shared" si="12"/>
        <v>120</v>
      </c>
      <c r="AU14" s="23"/>
      <c r="AV14" s="89">
        <v>20</v>
      </c>
      <c r="AW14" s="101">
        <f t="shared" si="4"/>
        <v>110</v>
      </c>
      <c r="AX14" s="23"/>
      <c r="AY14" s="89">
        <v>20</v>
      </c>
      <c r="AZ14" s="104">
        <f t="shared" si="5"/>
        <v>100</v>
      </c>
      <c r="BA14" s="23"/>
      <c r="BB14" s="89">
        <v>20</v>
      </c>
      <c r="BC14" s="32">
        <f t="shared" si="6"/>
        <v>80</v>
      </c>
      <c r="BD14" s="23"/>
      <c r="BE14" s="89">
        <v>20</v>
      </c>
      <c r="BF14" s="31">
        <f t="shared" si="7"/>
        <v>60</v>
      </c>
    </row>
    <row r="15" spans="2:58" ht="14.15" customHeight="1" x14ac:dyDescent="0.35">
      <c r="B15" s="35">
        <v>13</v>
      </c>
      <c r="C15" s="35">
        <v>14</v>
      </c>
      <c r="D15" s="40">
        <v>15</v>
      </c>
      <c r="E15" s="35">
        <v>16</v>
      </c>
      <c r="F15" s="37">
        <v>17</v>
      </c>
      <c r="G15" s="38">
        <v>18</v>
      </c>
      <c r="H15" s="38">
        <v>19</v>
      </c>
      <c r="I15" s="39"/>
      <c r="J15" s="35">
        <v>10</v>
      </c>
      <c r="K15" s="35">
        <v>11</v>
      </c>
      <c r="L15" s="40">
        <v>12</v>
      </c>
      <c r="M15" s="35">
        <v>13</v>
      </c>
      <c r="N15" s="37">
        <v>14</v>
      </c>
      <c r="O15" s="38">
        <v>15</v>
      </c>
      <c r="P15" s="38">
        <v>16</v>
      </c>
      <c r="Q15" s="39"/>
      <c r="R15" s="35">
        <v>10</v>
      </c>
      <c r="S15" s="35">
        <v>11</v>
      </c>
      <c r="T15" s="40">
        <v>12</v>
      </c>
      <c r="U15" s="35">
        <v>13</v>
      </c>
      <c r="V15" s="37">
        <v>14</v>
      </c>
      <c r="W15" s="38">
        <v>15</v>
      </c>
      <c r="X15" s="38">
        <v>16</v>
      </c>
      <c r="Y15" s="41"/>
      <c r="Z15" s="95" t="s">
        <v>31</v>
      </c>
      <c r="AA15" s="25">
        <v>12</v>
      </c>
      <c r="AB15" s="25">
        <v>8</v>
      </c>
      <c r="AC15" s="89">
        <f t="shared" si="0"/>
        <v>20</v>
      </c>
      <c r="AD15" s="26">
        <f t="shared" si="1"/>
        <v>96</v>
      </c>
      <c r="AE15" s="123">
        <f t="shared" si="8"/>
        <v>180</v>
      </c>
      <c r="AF15" s="42"/>
      <c r="AG15" s="25">
        <f t="shared" si="2"/>
        <v>56</v>
      </c>
      <c r="AH15" s="27">
        <f t="shared" si="9"/>
        <v>0</v>
      </c>
      <c r="AJ15" s="29">
        <f t="shared" si="3"/>
        <v>155</v>
      </c>
      <c r="AM15" s="89">
        <v>20</v>
      </c>
      <c r="AN15" s="30">
        <f t="shared" si="10"/>
        <v>140</v>
      </c>
      <c r="AO15" s="21"/>
      <c r="AP15" s="89">
        <v>20</v>
      </c>
      <c r="AQ15" s="101">
        <f t="shared" si="11"/>
        <v>130</v>
      </c>
      <c r="AR15" s="23"/>
      <c r="AS15" s="89">
        <v>20</v>
      </c>
      <c r="AT15" s="31">
        <f t="shared" si="12"/>
        <v>120</v>
      </c>
      <c r="AU15" s="23"/>
      <c r="AV15" s="89">
        <v>20</v>
      </c>
      <c r="AW15" s="101">
        <f t="shared" si="4"/>
        <v>110</v>
      </c>
      <c r="AX15" s="23"/>
      <c r="AY15" s="89">
        <v>20</v>
      </c>
      <c r="AZ15" s="104">
        <f t="shared" si="5"/>
        <v>100</v>
      </c>
      <c r="BA15" s="23"/>
      <c r="BB15" s="89">
        <v>20</v>
      </c>
      <c r="BC15" s="32">
        <f t="shared" si="6"/>
        <v>80</v>
      </c>
      <c r="BD15" s="23"/>
      <c r="BE15" s="89">
        <v>20</v>
      </c>
      <c r="BF15" s="31">
        <f t="shared" si="7"/>
        <v>60</v>
      </c>
    </row>
    <row r="16" spans="2:58" ht="14.15" customHeight="1" x14ac:dyDescent="0.35">
      <c r="B16" s="35">
        <v>20</v>
      </c>
      <c r="C16" s="35">
        <v>21</v>
      </c>
      <c r="D16" s="40">
        <v>22</v>
      </c>
      <c r="E16" s="35">
        <v>23</v>
      </c>
      <c r="F16" s="37">
        <v>24</v>
      </c>
      <c r="G16" s="38">
        <v>25</v>
      </c>
      <c r="H16" s="38">
        <v>26</v>
      </c>
      <c r="I16" s="39"/>
      <c r="J16" s="35">
        <v>17</v>
      </c>
      <c r="K16" s="35">
        <v>18</v>
      </c>
      <c r="L16" s="40">
        <v>19</v>
      </c>
      <c r="M16" s="35">
        <v>20</v>
      </c>
      <c r="N16" s="37">
        <v>21</v>
      </c>
      <c r="O16" s="38">
        <v>22</v>
      </c>
      <c r="P16" s="38">
        <v>23</v>
      </c>
      <c r="Q16" s="39"/>
      <c r="R16" s="35">
        <v>17</v>
      </c>
      <c r="S16" s="35">
        <v>18</v>
      </c>
      <c r="T16" s="40">
        <v>19</v>
      </c>
      <c r="U16" s="35">
        <v>20</v>
      </c>
      <c r="V16" s="37">
        <v>21</v>
      </c>
      <c r="W16" s="38">
        <v>22</v>
      </c>
      <c r="X16" s="38">
        <v>23</v>
      </c>
      <c r="Y16" s="41"/>
      <c r="Z16" s="95" t="s">
        <v>32</v>
      </c>
      <c r="AA16" s="25">
        <v>18</v>
      </c>
      <c r="AB16" s="25">
        <v>5</v>
      </c>
      <c r="AC16" s="89">
        <f t="shared" si="0"/>
        <v>23</v>
      </c>
      <c r="AD16" s="26">
        <f t="shared" si="1"/>
        <v>144</v>
      </c>
      <c r="AE16" s="123">
        <f t="shared" si="8"/>
        <v>270</v>
      </c>
      <c r="AF16" s="28"/>
      <c r="AG16" s="25">
        <f t="shared" si="2"/>
        <v>35</v>
      </c>
      <c r="AH16" s="27">
        <f t="shared" si="9"/>
        <v>0</v>
      </c>
      <c r="AJ16" s="29">
        <f t="shared" si="3"/>
        <v>183.5</v>
      </c>
      <c r="AM16" s="89">
        <v>23</v>
      </c>
      <c r="AN16" s="30">
        <f t="shared" si="10"/>
        <v>161</v>
      </c>
      <c r="AO16" s="21"/>
      <c r="AP16" s="89">
        <v>23</v>
      </c>
      <c r="AQ16" s="101">
        <f t="shared" si="11"/>
        <v>149.5</v>
      </c>
      <c r="AR16" s="23"/>
      <c r="AS16" s="89">
        <v>23</v>
      </c>
      <c r="AT16" s="31">
        <f t="shared" si="12"/>
        <v>138</v>
      </c>
      <c r="AU16" s="23"/>
      <c r="AV16" s="89">
        <v>23</v>
      </c>
      <c r="AW16" s="101">
        <f t="shared" si="4"/>
        <v>126.5</v>
      </c>
      <c r="AX16" s="23"/>
      <c r="AY16" s="89">
        <v>23</v>
      </c>
      <c r="AZ16" s="104">
        <f t="shared" si="5"/>
        <v>115</v>
      </c>
      <c r="BA16" s="23"/>
      <c r="BB16" s="89">
        <v>23</v>
      </c>
      <c r="BC16" s="32">
        <f t="shared" si="6"/>
        <v>92</v>
      </c>
      <c r="BD16" s="23"/>
      <c r="BE16" s="89">
        <v>23</v>
      </c>
      <c r="BF16" s="31">
        <f t="shared" si="7"/>
        <v>69</v>
      </c>
    </row>
    <row r="17" spans="2:58" ht="14.15" customHeight="1" x14ac:dyDescent="0.35">
      <c r="B17" s="35">
        <v>27</v>
      </c>
      <c r="C17" s="35">
        <v>28</v>
      </c>
      <c r="D17" s="40">
        <v>29</v>
      </c>
      <c r="E17" s="35">
        <v>30</v>
      </c>
      <c r="F17" s="37">
        <v>31</v>
      </c>
      <c r="G17" s="35"/>
      <c r="H17" s="35"/>
      <c r="I17" s="39"/>
      <c r="J17" s="35">
        <v>24</v>
      </c>
      <c r="K17" s="35">
        <v>25</v>
      </c>
      <c r="L17" s="40">
        <v>26</v>
      </c>
      <c r="M17" s="35">
        <v>27</v>
      </c>
      <c r="N17" s="37">
        <v>28</v>
      </c>
      <c r="O17" s="35"/>
      <c r="P17" s="35"/>
      <c r="Q17" s="43"/>
      <c r="R17" s="35">
        <v>24</v>
      </c>
      <c r="S17" s="35">
        <v>25</v>
      </c>
      <c r="T17" s="40">
        <v>26</v>
      </c>
      <c r="U17" s="35">
        <v>27</v>
      </c>
      <c r="V17" s="37">
        <v>28</v>
      </c>
      <c r="W17" s="38">
        <v>29</v>
      </c>
      <c r="X17" s="38">
        <v>30</v>
      </c>
      <c r="Y17" s="41"/>
      <c r="Z17" s="95" t="s">
        <v>40</v>
      </c>
      <c r="AA17" s="25">
        <v>16</v>
      </c>
      <c r="AB17" s="25">
        <v>4</v>
      </c>
      <c r="AC17" s="89">
        <f t="shared" si="0"/>
        <v>20</v>
      </c>
      <c r="AD17" s="26">
        <f t="shared" si="1"/>
        <v>128</v>
      </c>
      <c r="AE17" s="123">
        <f t="shared" si="8"/>
        <v>240</v>
      </c>
      <c r="AF17" s="28"/>
      <c r="AG17" s="25">
        <f t="shared" si="2"/>
        <v>28</v>
      </c>
      <c r="AH17" s="27">
        <f t="shared" si="9"/>
        <v>0</v>
      </c>
      <c r="AJ17" s="29">
        <f t="shared" si="3"/>
        <v>160</v>
      </c>
      <c r="AM17" s="89">
        <v>20</v>
      </c>
      <c r="AN17" s="30">
        <f t="shared" si="10"/>
        <v>140</v>
      </c>
      <c r="AO17" s="21"/>
      <c r="AP17" s="89">
        <v>20</v>
      </c>
      <c r="AQ17" s="101">
        <f t="shared" si="11"/>
        <v>130</v>
      </c>
      <c r="AR17" s="23"/>
      <c r="AS17" s="89">
        <v>20</v>
      </c>
      <c r="AT17" s="31">
        <f t="shared" si="12"/>
        <v>120</v>
      </c>
      <c r="AU17" s="23"/>
      <c r="AV17" s="89">
        <v>20</v>
      </c>
      <c r="AW17" s="101">
        <f t="shared" si="4"/>
        <v>110</v>
      </c>
      <c r="AX17" s="23"/>
      <c r="AY17" s="89">
        <v>20</v>
      </c>
      <c r="AZ17" s="104">
        <f t="shared" si="5"/>
        <v>100</v>
      </c>
      <c r="BA17" s="23"/>
      <c r="BB17" s="89">
        <v>20</v>
      </c>
      <c r="BC17" s="32">
        <f t="shared" si="6"/>
        <v>80</v>
      </c>
      <c r="BD17" s="23"/>
      <c r="BE17" s="89">
        <v>20</v>
      </c>
      <c r="BF17" s="31">
        <f t="shared" si="7"/>
        <v>60</v>
      </c>
    </row>
    <row r="18" spans="2:58" ht="14.15" customHeight="1" x14ac:dyDescent="0.35"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35">
        <v>31</v>
      </c>
      <c r="S18" s="110"/>
      <c r="T18" s="110"/>
      <c r="U18" s="110"/>
      <c r="V18" s="110"/>
      <c r="W18" s="110"/>
      <c r="X18" s="110"/>
      <c r="Y18" s="41"/>
      <c r="Z18" s="96" t="s">
        <v>41</v>
      </c>
      <c r="AA18" s="44">
        <v>11</v>
      </c>
      <c r="AB18" s="44">
        <v>9</v>
      </c>
      <c r="AC18" s="90">
        <f t="shared" si="0"/>
        <v>20</v>
      </c>
      <c r="AD18" s="45">
        <f t="shared" si="1"/>
        <v>88</v>
      </c>
      <c r="AE18" s="124">
        <f t="shared" si="8"/>
        <v>165</v>
      </c>
      <c r="AF18" s="46"/>
      <c r="AG18" s="44">
        <f t="shared" si="2"/>
        <v>63</v>
      </c>
      <c r="AH18" s="27">
        <f t="shared" si="9"/>
        <v>0</v>
      </c>
      <c r="AJ18" s="47">
        <f t="shared" si="3"/>
        <v>153.75</v>
      </c>
      <c r="AM18" s="90">
        <v>20</v>
      </c>
      <c r="AN18" s="48">
        <f t="shared" si="10"/>
        <v>140</v>
      </c>
      <c r="AO18" s="21"/>
      <c r="AP18" s="90">
        <v>20</v>
      </c>
      <c r="AQ18" s="102">
        <f t="shared" si="11"/>
        <v>130</v>
      </c>
      <c r="AR18" s="23"/>
      <c r="AS18" s="90">
        <v>20</v>
      </c>
      <c r="AT18" s="49">
        <f t="shared" si="12"/>
        <v>120</v>
      </c>
      <c r="AU18" s="23"/>
      <c r="AV18" s="90">
        <v>20</v>
      </c>
      <c r="AW18" s="102">
        <f t="shared" si="4"/>
        <v>110</v>
      </c>
      <c r="AX18" s="23"/>
      <c r="AY18" s="90">
        <v>20</v>
      </c>
      <c r="AZ18" s="105">
        <f t="shared" si="5"/>
        <v>100</v>
      </c>
      <c r="BA18" s="23"/>
      <c r="BB18" s="90">
        <v>20</v>
      </c>
      <c r="BC18" s="50">
        <f t="shared" si="6"/>
        <v>80</v>
      </c>
      <c r="BD18" s="23"/>
      <c r="BE18" s="90">
        <v>20</v>
      </c>
      <c r="BF18" s="49">
        <f t="shared" si="7"/>
        <v>60</v>
      </c>
    </row>
    <row r="19" spans="2:58" ht="14.15" customHeight="1" x14ac:dyDescent="0.35">
      <c r="Y19" s="41"/>
      <c r="Z19" s="97" t="s">
        <v>42</v>
      </c>
      <c r="AA19" s="51">
        <f>SUM(AA7:AA18)</f>
        <v>145</v>
      </c>
      <c r="AB19" s="51">
        <f>SUM(AB7:AB18)</f>
        <v>103</v>
      </c>
      <c r="AC19" s="87">
        <f>SUM(AC7:AC18)</f>
        <v>248</v>
      </c>
      <c r="AD19" s="127">
        <f>SUM(AD7:AD18)</f>
        <v>1160</v>
      </c>
      <c r="AE19" s="131">
        <f>(SUM(AE7:AE18))/60</f>
        <v>36.25</v>
      </c>
      <c r="AF19" s="126">
        <f>+AD19+AE19</f>
        <v>1196.25</v>
      </c>
      <c r="AG19" s="51">
        <f>SUM(AG7:AG18)</f>
        <v>721</v>
      </c>
      <c r="AH19" s="127">
        <f>(SUM(AH7:AH18))/60</f>
        <v>0</v>
      </c>
      <c r="AJ19" s="52">
        <f>SUM(AJ7:AJ18)</f>
        <v>1917.25</v>
      </c>
      <c r="AM19" s="91">
        <v>248</v>
      </c>
      <c r="AN19" s="54">
        <f>SUM(AN7:AN18)</f>
        <v>1736</v>
      </c>
      <c r="AO19" s="55"/>
      <c r="AP19" s="91">
        <v>248</v>
      </c>
      <c r="AQ19" s="54">
        <f>SUM(AQ7:AQ18)</f>
        <v>1612</v>
      </c>
      <c r="AR19" s="56"/>
      <c r="AS19" s="91">
        <v>248</v>
      </c>
      <c r="AT19" s="54">
        <f>SUM(AT7:AT18)</f>
        <v>1488</v>
      </c>
      <c r="AU19" s="56"/>
      <c r="AV19" s="91">
        <v>248</v>
      </c>
      <c r="AW19" s="57">
        <f>SUM(AW7:AW18)</f>
        <v>1364</v>
      </c>
      <c r="AX19" s="56"/>
      <c r="AY19" s="91">
        <v>248</v>
      </c>
      <c r="AZ19" s="53">
        <f>SUM(AZ7:AZ18)</f>
        <v>1240</v>
      </c>
      <c r="BA19" s="56"/>
      <c r="BB19" s="91">
        <v>248</v>
      </c>
      <c r="BC19" s="53">
        <f>SUM(BC7:BC18)</f>
        <v>992</v>
      </c>
      <c r="BD19" s="56"/>
      <c r="BE19" s="91">
        <v>248</v>
      </c>
      <c r="BF19" s="54">
        <f>SUM(BF7:BF18)</f>
        <v>744</v>
      </c>
    </row>
    <row r="20" spans="2:58" ht="14.15" customHeight="1" x14ac:dyDescent="0.35">
      <c r="B20" s="163" t="s">
        <v>26</v>
      </c>
      <c r="C20" s="163"/>
      <c r="D20" s="163"/>
      <c r="E20" s="163"/>
      <c r="F20" s="163"/>
      <c r="G20" s="163"/>
      <c r="H20" s="163"/>
      <c r="I20" s="33"/>
      <c r="J20" s="163" t="s">
        <v>27</v>
      </c>
      <c r="K20" s="163"/>
      <c r="L20" s="163"/>
      <c r="M20" s="163"/>
      <c r="N20" s="163"/>
      <c r="O20" s="163"/>
      <c r="P20" s="163"/>
      <c r="Q20" s="33"/>
      <c r="R20" s="163" t="s">
        <v>28</v>
      </c>
      <c r="S20" s="163"/>
      <c r="T20" s="163"/>
      <c r="U20" s="163"/>
      <c r="V20" s="163"/>
      <c r="W20" s="163"/>
      <c r="X20" s="163"/>
      <c r="Y20" s="41"/>
      <c r="Z20" s="98"/>
      <c r="AA20" s="58"/>
      <c r="AB20" s="58"/>
      <c r="AC20" s="58"/>
      <c r="AD20" s="59"/>
      <c r="AE20" s="59"/>
      <c r="AF20" s="59"/>
      <c r="AG20" s="59"/>
      <c r="AH20" s="92"/>
      <c r="AI20" s="61"/>
      <c r="AM20" s="62"/>
      <c r="AN20" s="62"/>
      <c r="AO20" s="63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</row>
    <row r="21" spans="2:58" ht="14.15" customHeight="1" x14ac:dyDescent="0.35">
      <c r="B21" s="106" t="s">
        <v>33</v>
      </c>
      <c r="C21" s="106" t="s">
        <v>34</v>
      </c>
      <c r="D21" s="106" t="s">
        <v>35</v>
      </c>
      <c r="E21" s="106" t="s">
        <v>36</v>
      </c>
      <c r="F21" s="106" t="s">
        <v>37</v>
      </c>
      <c r="G21" s="107" t="s">
        <v>38</v>
      </c>
      <c r="H21" s="107" t="s">
        <v>39</v>
      </c>
      <c r="I21" s="34"/>
      <c r="J21" s="106" t="s">
        <v>33</v>
      </c>
      <c r="K21" s="106" t="s">
        <v>34</v>
      </c>
      <c r="L21" s="106" t="s">
        <v>35</v>
      </c>
      <c r="M21" s="106" t="s">
        <v>36</v>
      </c>
      <c r="N21" s="106" t="s">
        <v>37</v>
      </c>
      <c r="O21" s="107" t="s">
        <v>38</v>
      </c>
      <c r="P21" s="107" t="s">
        <v>39</v>
      </c>
      <c r="Q21" s="34"/>
      <c r="R21" s="106" t="s">
        <v>33</v>
      </c>
      <c r="S21" s="106" t="s">
        <v>34</v>
      </c>
      <c r="T21" s="106" t="s">
        <v>35</v>
      </c>
      <c r="U21" s="106" t="s">
        <v>36</v>
      </c>
      <c r="V21" s="106" t="s">
        <v>37</v>
      </c>
      <c r="W21" s="107" t="s">
        <v>38</v>
      </c>
      <c r="X21" s="107" t="s">
        <v>39</v>
      </c>
      <c r="Y21" s="41"/>
      <c r="Z21" s="144" t="s">
        <v>43</v>
      </c>
      <c r="AA21" s="201">
        <v>23</v>
      </c>
      <c r="AB21" s="202"/>
      <c r="AC21" s="203"/>
      <c r="AD21" s="179">
        <f>(AA21*8)</f>
        <v>184</v>
      </c>
      <c r="AE21" s="179"/>
      <c r="AF21" s="179"/>
      <c r="AG21" s="179"/>
      <c r="AH21" s="179"/>
      <c r="AI21" s="179"/>
      <c r="AJ21" s="180"/>
      <c r="AM21" s="64">
        <v>23</v>
      </c>
      <c r="AN21" s="65">
        <f>23*7</f>
        <v>161</v>
      </c>
      <c r="AO21" s="66"/>
      <c r="AP21" s="64">
        <v>23</v>
      </c>
      <c r="AQ21" s="65">
        <f>23*6.5</f>
        <v>149.5</v>
      </c>
      <c r="AR21" s="67"/>
      <c r="AS21" s="64">
        <v>23</v>
      </c>
      <c r="AT21" s="65">
        <f>23*6</f>
        <v>138</v>
      </c>
      <c r="AU21" s="67"/>
      <c r="AV21" s="64">
        <v>23</v>
      </c>
      <c r="AW21" s="65">
        <f>23*5.5</f>
        <v>126.5</v>
      </c>
      <c r="AX21" s="67"/>
      <c r="AY21" s="64">
        <v>23</v>
      </c>
      <c r="AZ21" s="65">
        <f>23*5</f>
        <v>115</v>
      </c>
      <c r="BA21" s="67"/>
      <c r="BB21" s="64">
        <v>23</v>
      </c>
      <c r="BC21" s="65">
        <f>23*4</f>
        <v>92</v>
      </c>
      <c r="BD21" s="67"/>
      <c r="BE21" s="64">
        <v>23</v>
      </c>
      <c r="BF21" s="65">
        <f>23*3</f>
        <v>69</v>
      </c>
    </row>
    <row r="22" spans="2:58" ht="14.15" customHeight="1" x14ac:dyDescent="0.35">
      <c r="B22" s="35"/>
      <c r="C22" s="35">
        <v>1</v>
      </c>
      <c r="D22" s="40">
        <v>2</v>
      </c>
      <c r="E22" s="35">
        <v>3</v>
      </c>
      <c r="F22" s="37">
        <v>4</v>
      </c>
      <c r="G22" s="38">
        <v>5</v>
      </c>
      <c r="H22" s="38">
        <v>6</v>
      </c>
      <c r="I22" s="39"/>
      <c r="J22" s="35"/>
      <c r="K22" s="35"/>
      <c r="L22" s="35"/>
      <c r="M22" s="36">
        <v>1</v>
      </c>
      <c r="N22" s="37">
        <v>2</v>
      </c>
      <c r="O22" s="38">
        <v>3</v>
      </c>
      <c r="P22" s="38">
        <v>4</v>
      </c>
      <c r="Q22" s="39"/>
      <c r="R22" s="35"/>
      <c r="S22" s="35"/>
      <c r="T22" s="35"/>
      <c r="U22" s="35"/>
      <c r="V22" s="35"/>
      <c r="W22" s="38"/>
      <c r="X22" s="38">
        <v>1</v>
      </c>
      <c r="Y22" s="41"/>
      <c r="Z22" s="145"/>
      <c r="AA22" s="146"/>
      <c r="AB22" s="146"/>
      <c r="AC22" s="146"/>
      <c r="AD22" s="59"/>
      <c r="AE22" s="59"/>
      <c r="AF22" s="59"/>
      <c r="AG22" s="59"/>
      <c r="AH22" s="59"/>
      <c r="AI22" s="59"/>
      <c r="AJ22" s="60"/>
      <c r="AM22" s="62"/>
      <c r="AN22" s="62"/>
      <c r="AO22" s="63"/>
      <c r="AP22" s="62"/>
      <c r="AQ22" s="62"/>
      <c r="AR22" s="62"/>
      <c r="AS22" s="62"/>
      <c r="AT22" s="62"/>
      <c r="AU22" s="62"/>
      <c r="AV22" s="62"/>
      <c r="AW22" s="62"/>
      <c r="AX22" s="62"/>
      <c r="AY22" s="62"/>
      <c r="AZ22" s="62"/>
      <c r="BA22" s="62"/>
      <c r="BB22" s="62"/>
      <c r="BC22" s="62"/>
      <c r="BD22" s="62"/>
      <c r="BE22" s="62"/>
      <c r="BF22" s="62"/>
    </row>
    <row r="23" spans="2:58" ht="14.15" customHeight="1" x14ac:dyDescent="0.35">
      <c r="B23" s="35">
        <v>7</v>
      </c>
      <c r="C23" s="35">
        <v>8</v>
      </c>
      <c r="D23" s="40">
        <v>9</v>
      </c>
      <c r="E23" s="35">
        <v>10</v>
      </c>
      <c r="F23" s="37">
        <v>11</v>
      </c>
      <c r="G23" s="38">
        <v>12</v>
      </c>
      <c r="H23" s="38">
        <v>13</v>
      </c>
      <c r="I23" s="39"/>
      <c r="J23" s="35">
        <v>5</v>
      </c>
      <c r="K23" s="35">
        <v>6</v>
      </c>
      <c r="L23" s="40">
        <v>7</v>
      </c>
      <c r="M23" s="35">
        <v>8</v>
      </c>
      <c r="N23" s="37">
        <v>9</v>
      </c>
      <c r="O23" s="38">
        <v>10</v>
      </c>
      <c r="P23" s="38">
        <v>11</v>
      </c>
      <c r="Q23" s="39"/>
      <c r="R23" s="35">
        <v>2</v>
      </c>
      <c r="S23" s="35">
        <v>3</v>
      </c>
      <c r="T23" s="40">
        <v>4</v>
      </c>
      <c r="U23" s="35">
        <v>5</v>
      </c>
      <c r="V23" s="37">
        <v>6</v>
      </c>
      <c r="W23" s="38">
        <v>7</v>
      </c>
      <c r="X23" s="38">
        <v>8</v>
      </c>
      <c r="Y23" s="41"/>
      <c r="Z23" s="208" t="s">
        <v>44</v>
      </c>
      <c r="AA23" s="209"/>
      <c r="AB23" s="209"/>
      <c r="AC23" s="210"/>
      <c r="AD23" s="190">
        <f>AJ19-AD21</f>
        <v>1733.25</v>
      </c>
      <c r="AE23" s="190"/>
      <c r="AF23" s="190"/>
      <c r="AG23" s="190"/>
      <c r="AH23" s="190"/>
      <c r="AI23" s="190"/>
      <c r="AJ23" s="191"/>
      <c r="AM23" s="133">
        <f>+AN19-AN21</f>
        <v>1575</v>
      </c>
      <c r="AN23" s="134"/>
      <c r="AO23" s="66"/>
      <c r="AP23" s="133">
        <f>+AQ19-AQ21</f>
        <v>1462.5</v>
      </c>
      <c r="AQ23" s="134"/>
      <c r="AR23" s="67"/>
      <c r="AS23" s="133">
        <f>AT19-AT21</f>
        <v>1350</v>
      </c>
      <c r="AT23" s="134"/>
      <c r="AU23" s="67"/>
      <c r="AV23" s="133">
        <f>+AW19-AW21</f>
        <v>1237.5</v>
      </c>
      <c r="AW23" s="134"/>
      <c r="AX23" s="67"/>
      <c r="AY23" s="133">
        <f>+AZ19-AZ21</f>
        <v>1125</v>
      </c>
      <c r="AZ23" s="134"/>
      <c r="BA23" s="67"/>
      <c r="BB23" s="133">
        <f>BC19-BC21</f>
        <v>900</v>
      </c>
      <c r="BC23" s="134"/>
      <c r="BD23" s="67"/>
      <c r="BE23" s="133">
        <f>+BF19-BF21</f>
        <v>675</v>
      </c>
      <c r="BF23" s="134"/>
    </row>
    <row r="24" spans="2:58" ht="14.15" customHeight="1" x14ac:dyDescent="0.35">
      <c r="B24" s="37">
        <v>14</v>
      </c>
      <c r="C24" s="37">
        <v>15</v>
      </c>
      <c r="D24" s="73">
        <v>16</v>
      </c>
      <c r="E24" s="37">
        <v>17</v>
      </c>
      <c r="F24" s="36">
        <v>18</v>
      </c>
      <c r="G24" s="38">
        <v>19</v>
      </c>
      <c r="H24" s="38">
        <v>20</v>
      </c>
      <c r="I24" s="39"/>
      <c r="J24" s="35">
        <v>12</v>
      </c>
      <c r="K24" s="35">
        <v>13</v>
      </c>
      <c r="L24" s="40">
        <v>14</v>
      </c>
      <c r="M24" s="35">
        <v>15</v>
      </c>
      <c r="N24" s="37">
        <v>16</v>
      </c>
      <c r="O24" s="38">
        <v>17</v>
      </c>
      <c r="P24" s="38">
        <v>18</v>
      </c>
      <c r="Q24" s="39"/>
      <c r="R24" s="36">
        <v>9</v>
      </c>
      <c r="S24" s="35">
        <v>10</v>
      </c>
      <c r="T24" s="40">
        <v>11</v>
      </c>
      <c r="U24" s="35">
        <v>12</v>
      </c>
      <c r="V24" s="37">
        <v>13</v>
      </c>
      <c r="W24" s="38">
        <v>14</v>
      </c>
      <c r="X24" s="38">
        <v>15</v>
      </c>
      <c r="Y24" s="41"/>
      <c r="Z24" s="208" t="s">
        <v>45</v>
      </c>
      <c r="AA24" s="209"/>
      <c r="AB24" s="209"/>
      <c r="AC24" s="210"/>
      <c r="AD24" s="190">
        <v>1760</v>
      </c>
      <c r="AE24" s="190"/>
      <c r="AF24" s="190"/>
      <c r="AG24" s="190"/>
      <c r="AH24" s="190"/>
      <c r="AI24" s="190"/>
      <c r="AJ24" s="191"/>
      <c r="AM24" s="133">
        <f>AD24/8*7</f>
        <v>1540</v>
      </c>
      <c r="AN24" s="134"/>
      <c r="AO24" s="63"/>
      <c r="AP24" s="133">
        <f>AD24/8*6.5</f>
        <v>1430</v>
      </c>
      <c r="AQ24" s="134"/>
      <c r="AR24" s="67"/>
      <c r="AS24" s="133">
        <f>AD24/8*6</f>
        <v>1320</v>
      </c>
      <c r="AT24" s="134"/>
      <c r="AU24" s="67"/>
      <c r="AV24" s="133">
        <f>AD23/8*5.5</f>
        <v>1191.609375</v>
      </c>
      <c r="AW24" s="134"/>
      <c r="AX24" s="67"/>
      <c r="AY24" s="133">
        <f>AD23/8*5</f>
        <v>1083.28125</v>
      </c>
      <c r="AZ24" s="134"/>
      <c r="BA24" s="67"/>
      <c r="BB24" s="133">
        <f>AD23/8*4</f>
        <v>866.625</v>
      </c>
      <c r="BC24" s="134"/>
      <c r="BD24" s="67"/>
      <c r="BE24" s="133">
        <f>AD23/8*3</f>
        <v>649.96875</v>
      </c>
      <c r="BF24" s="134"/>
    </row>
    <row r="25" spans="2:58" ht="14.15" customHeight="1" x14ac:dyDescent="0.35">
      <c r="B25" s="36">
        <v>21</v>
      </c>
      <c r="C25" s="35">
        <v>22</v>
      </c>
      <c r="D25" s="40">
        <v>23</v>
      </c>
      <c r="E25" s="35">
        <v>24</v>
      </c>
      <c r="F25" s="37">
        <v>25</v>
      </c>
      <c r="G25" s="38">
        <v>26</v>
      </c>
      <c r="H25" s="38">
        <v>27</v>
      </c>
      <c r="I25" s="39"/>
      <c r="J25" s="35">
        <v>19</v>
      </c>
      <c r="K25" s="35">
        <v>20</v>
      </c>
      <c r="L25" s="40">
        <v>21</v>
      </c>
      <c r="M25" s="35">
        <v>22</v>
      </c>
      <c r="N25" s="37">
        <v>23</v>
      </c>
      <c r="O25" s="38">
        <v>24</v>
      </c>
      <c r="P25" s="38">
        <v>25</v>
      </c>
      <c r="Q25" s="39"/>
      <c r="R25" s="35">
        <v>16</v>
      </c>
      <c r="S25" s="35">
        <v>17</v>
      </c>
      <c r="T25" s="40">
        <v>18</v>
      </c>
      <c r="U25" s="35">
        <v>19</v>
      </c>
      <c r="V25" s="37">
        <v>20</v>
      </c>
      <c r="W25" s="38">
        <v>21</v>
      </c>
      <c r="X25" s="38">
        <v>22</v>
      </c>
      <c r="Y25" s="41"/>
      <c r="Z25" s="147"/>
      <c r="AA25" s="76"/>
      <c r="AB25" s="76"/>
      <c r="AC25" s="76"/>
      <c r="AD25" s="61"/>
      <c r="AE25" s="61"/>
      <c r="AF25" s="61"/>
      <c r="AG25" s="61"/>
      <c r="AH25" s="61"/>
      <c r="AI25" s="61"/>
      <c r="AJ25" s="61"/>
      <c r="AM25" s="62"/>
      <c r="AN25" s="62"/>
      <c r="AO25" s="66"/>
      <c r="AP25" s="62"/>
      <c r="AQ25" s="62"/>
      <c r="AR25" s="62"/>
      <c r="AS25" s="62"/>
      <c r="AT25" s="62"/>
      <c r="AU25" s="62"/>
      <c r="AV25" s="62"/>
      <c r="AW25" s="62"/>
      <c r="AX25" s="62"/>
      <c r="AY25" s="62"/>
      <c r="AZ25" s="62"/>
      <c r="BA25" s="62"/>
      <c r="BB25" s="62"/>
      <c r="BC25" s="62"/>
      <c r="BD25" s="62"/>
      <c r="BE25" s="62"/>
      <c r="BF25" s="62"/>
    </row>
    <row r="26" spans="2:58" ht="14.15" customHeight="1" x14ac:dyDescent="0.35">
      <c r="B26" s="35">
        <v>28</v>
      </c>
      <c r="C26" s="35">
        <v>29</v>
      </c>
      <c r="D26" s="40">
        <v>30</v>
      </c>
      <c r="E26" s="110"/>
      <c r="F26" s="110"/>
      <c r="G26" s="110"/>
      <c r="H26" s="110"/>
      <c r="I26" s="39"/>
      <c r="J26" s="35">
        <v>26</v>
      </c>
      <c r="K26" s="35">
        <v>27</v>
      </c>
      <c r="L26" s="40">
        <v>28</v>
      </c>
      <c r="M26" s="35">
        <v>29</v>
      </c>
      <c r="N26" s="37">
        <v>30</v>
      </c>
      <c r="O26" s="38">
        <v>31</v>
      </c>
      <c r="P26" s="111"/>
      <c r="Q26" s="43"/>
      <c r="R26" s="37">
        <v>23</v>
      </c>
      <c r="S26" s="36">
        <v>24</v>
      </c>
      <c r="T26" s="73">
        <v>25</v>
      </c>
      <c r="U26" s="37">
        <v>26</v>
      </c>
      <c r="V26" s="37">
        <v>27</v>
      </c>
      <c r="W26" s="38">
        <v>28</v>
      </c>
      <c r="X26" s="38">
        <v>29</v>
      </c>
      <c r="Y26" s="41"/>
      <c r="Z26" s="215" t="s">
        <v>46</v>
      </c>
      <c r="AA26" s="216"/>
      <c r="AB26" s="216"/>
      <c r="AC26" s="217"/>
      <c r="AD26" s="218">
        <f>AD23-AD24</f>
        <v>-26.75</v>
      </c>
      <c r="AE26" s="218"/>
      <c r="AF26" s="218"/>
      <c r="AG26" s="218"/>
      <c r="AH26" s="218"/>
      <c r="AI26" s="218"/>
      <c r="AJ26" s="219"/>
      <c r="AM26" s="135">
        <f>+AM23-AM24</f>
        <v>35</v>
      </c>
      <c r="AN26" s="136"/>
      <c r="AO26" s="63"/>
      <c r="AP26" s="135">
        <f>+AP23-AP24</f>
        <v>32.5</v>
      </c>
      <c r="AQ26" s="136"/>
      <c r="AR26" s="69"/>
      <c r="AS26" s="137">
        <f>AS23-AS24</f>
        <v>30</v>
      </c>
      <c r="AT26" s="138"/>
      <c r="AU26" s="69"/>
      <c r="AV26" s="137">
        <f>+AV23-AV24</f>
        <v>45.890625</v>
      </c>
      <c r="AW26" s="138"/>
      <c r="AX26" s="69"/>
      <c r="AY26" s="137">
        <f>AY23-AY24</f>
        <v>41.71875</v>
      </c>
      <c r="AZ26" s="138"/>
      <c r="BA26" s="69"/>
      <c r="BB26" s="137">
        <f>+BB23-BB24</f>
        <v>33.375</v>
      </c>
      <c r="BC26" s="138"/>
      <c r="BD26" s="69"/>
      <c r="BE26" s="137">
        <f>+BE23-BE24</f>
        <v>25.03125</v>
      </c>
      <c r="BF26" s="138"/>
    </row>
    <row r="27" spans="2:58" ht="14.15" customHeight="1" x14ac:dyDescent="0.35">
      <c r="B27" s="70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37">
        <v>30</v>
      </c>
      <c r="S27" s="110"/>
      <c r="T27" s="110"/>
      <c r="U27" s="110"/>
      <c r="V27" s="110"/>
      <c r="W27" s="110"/>
      <c r="X27" s="110"/>
      <c r="Y27" s="41"/>
      <c r="AL27" s="71"/>
      <c r="AX27" s="3"/>
      <c r="BA27" s="3"/>
      <c r="BD27" s="3"/>
    </row>
    <row r="28" spans="2:58" ht="14.15" customHeight="1" x14ac:dyDescent="0.35">
      <c r="Y28" s="41"/>
      <c r="Z28" s="140"/>
      <c r="AA28" s="140"/>
      <c r="AB28" s="140"/>
      <c r="AC28" s="140"/>
      <c r="AD28" s="140"/>
      <c r="AE28" s="140"/>
      <c r="AF28" s="140"/>
      <c r="AG28" s="140"/>
      <c r="AH28" s="140"/>
      <c r="AX28" s="3"/>
      <c r="BA28" s="3"/>
      <c r="BD28" s="3"/>
    </row>
    <row r="29" spans="2:58" ht="14.15" customHeight="1" x14ac:dyDescent="0.35">
      <c r="B29" s="163" t="s">
        <v>29</v>
      </c>
      <c r="C29" s="163"/>
      <c r="D29" s="163"/>
      <c r="E29" s="163"/>
      <c r="F29" s="163"/>
      <c r="G29" s="163"/>
      <c r="H29" s="163"/>
      <c r="I29" s="72"/>
      <c r="J29" s="163" t="s">
        <v>30</v>
      </c>
      <c r="K29" s="163"/>
      <c r="L29" s="163"/>
      <c r="M29" s="163"/>
      <c r="N29" s="163"/>
      <c r="O29" s="163"/>
      <c r="P29" s="163"/>
      <c r="Q29" s="72"/>
      <c r="R29" s="163" t="s">
        <v>31</v>
      </c>
      <c r="S29" s="163"/>
      <c r="T29" s="163"/>
      <c r="U29" s="163"/>
      <c r="V29" s="163"/>
      <c r="W29" s="163"/>
      <c r="X29" s="163"/>
      <c r="Y29" s="41"/>
      <c r="Z29" s="196" t="s">
        <v>58</v>
      </c>
      <c r="AA29" s="196"/>
      <c r="AB29" s="196"/>
      <c r="AC29" s="196"/>
      <c r="AD29" s="196"/>
      <c r="AE29" s="196"/>
      <c r="AF29" s="148"/>
      <c r="AG29" s="197" t="s">
        <v>54</v>
      </c>
      <c r="AH29" s="197"/>
      <c r="AI29" s="197"/>
      <c r="AJ29" s="197"/>
      <c r="AX29" s="3"/>
      <c r="BA29" s="3"/>
      <c r="BD29" s="3"/>
    </row>
    <row r="30" spans="2:58" ht="14.15" customHeight="1" x14ac:dyDescent="0.35">
      <c r="B30" s="106" t="s">
        <v>33</v>
      </c>
      <c r="C30" s="106" t="s">
        <v>34</v>
      </c>
      <c r="D30" s="106" t="s">
        <v>35</v>
      </c>
      <c r="E30" s="106" t="s">
        <v>36</v>
      </c>
      <c r="F30" s="106" t="s">
        <v>37</v>
      </c>
      <c r="G30" s="107" t="s">
        <v>38</v>
      </c>
      <c r="H30" s="107" t="s">
        <v>39</v>
      </c>
      <c r="I30" s="34"/>
      <c r="J30" s="106" t="s">
        <v>33</v>
      </c>
      <c r="K30" s="106" t="s">
        <v>34</v>
      </c>
      <c r="L30" s="106" t="s">
        <v>35</v>
      </c>
      <c r="M30" s="106" t="s">
        <v>36</v>
      </c>
      <c r="N30" s="106" t="s">
        <v>37</v>
      </c>
      <c r="O30" s="107" t="s">
        <v>38</v>
      </c>
      <c r="P30" s="107" t="s">
        <v>39</v>
      </c>
      <c r="Q30" s="34"/>
      <c r="R30" s="106" t="s">
        <v>33</v>
      </c>
      <c r="S30" s="106" t="s">
        <v>34</v>
      </c>
      <c r="T30" s="106" t="s">
        <v>35</v>
      </c>
      <c r="U30" s="106" t="s">
        <v>36</v>
      </c>
      <c r="V30" s="106" t="s">
        <v>37</v>
      </c>
      <c r="W30" s="107" t="s">
        <v>38</v>
      </c>
      <c r="X30" s="107" t="s">
        <v>39</v>
      </c>
      <c r="Y30" s="41"/>
      <c r="Z30" s="196"/>
      <c r="AA30" s="196"/>
      <c r="AB30" s="196"/>
      <c r="AC30" s="196"/>
      <c r="AD30" s="196"/>
      <c r="AE30" s="196"/>
      <c r="AF30" s="149"/>
      <c r="AG30" s="197" t="s">
        <v>57</v>
      </c>
      <c r="AH30" s="197"/>
      <c r="AI30" s="197"/>
      <c r="AJ30" s="197"/>
      <c r="AX30" s="3"/>
      <c r="BA30" s="3"/>
      <c r="BD30" s="3"/>
    </row>
    <row r="31" spans="2:58" ht="14.15" customHeight="1" x14ac:dyDescent="0.35">
      <c r="B31" s="35"/>
      <c r="C31" s="37">
        <v>1</v>
      </c>
      <c r="D31" s="73">
        <v>2</v>
      </c>
      <c r="E31" s="37">
        <v>3</v>
      </c>
      <c r="F31" s="37">
        <v>4</v>
      </c>
      <c r="G31" s="38">
        <v>5</v>
      </c>
      <c r="H31" s="38">
        <v>6</v>
      </c>
      <c r="I31" s="39"/>
      <c r="J31" s="35"/>
      <c r="K31" s="35"/>
      <c r="L31" s="35"/>
      <c r="M31" s="35"/>
      <c r="N31" s="37">
        <v>1</v>
      </c>
      <c r="O31" s="38">
        <v>2</v>
      </c>
      <c r="P31" s="38">
        <v>3</v>
      </c>
      <c r="Q31" s="39"/>
      <c r="R31" s="37">
        <v>1</v>
      </c>
      <c r="S31" s="37">
        <v>2</v>
      </c>
      <c r="T31" s="73">
        <v>3</v>
      </c>
      <c r="U31" s="37">
        <v>4</v>
      </c>
      <c r="V31" s="37">
        <v>5</v>
      </c>
      <c r="W31" s="38">
        <v>6</v>
      </c>
      <c r="X31" s="38">
        <v>7</v>
      </c>
      <c r="AX31" s="3"/>
      <c r="BA31" s="3"/>
      <c r="BD31" s="3"/>
    </row>
    <row r="32" spans="2:58" ht="14.15" customHeight="1" x14ac:dyDescent="0.35">
      <c r="B32" s="37">
        <v>7</v>
      </c>
      <c r="C32" s="37">
        <v>8</v>
      </c>
      <c r="D32" s="73">
        <v>9</v>
      </c>
      <c r="E32" s="37">
        <v>10</v>
      </c>
      <c r="F32" s="37">
        <v>11</v>
      </c>
      <c r="G32" s="38">
        <v>12</v>
      </c>
      <c r="H32" s="38">
        <v>13</v>
      </c>
      <c r="I32" s="39"/>
      <c r="J32" s="37">
        <v>4</v>
      </c>
      <c r="K32" s="37">
        <v>5</v>
      </c>
      <c r="L32" s="73">
        <v>6</v>
      </c>
      <c r="M32" s="37">
        <v>7</v>
      </c>
      <c r="N32" s="37">
        <v>8</v>
      </c>
      <c r="O32" s="38">
        <v>9</v>
      </c>
      <c r="P32" s="38">
        <v>10</v>
      </c>
      <c r="Q32" s="39"/>
      <c r="R32" s="35">
        <v>8</v>
      </c>
      <c r="S32" s="35">
        <v>9</v>
      </c>
      <c r="T32" s="40">
        <v>10</v>
      </c>
      <c r="U32" s="36">
        <v>11</v>
      </c>
      <c r="V32" s="37">
        <v>12</v>
      </c>
      <c r="W32" s="38">
        <v>13</v>
      </c>
      <c r="X32" s="38">
        <v>14</v>
      </c>
      <c r="Z32" s="93"/>
      <c r="AA32" s="172" t="s">
        <v>3</v>
      </c>
      <c r="AB32" s="168"/>
      <c r="AC32" s="168"/>
      <c r="AD32" s="168"/>
      <c r="AE32" s="168"/>
      <c r="AF32" s="168"/>
      <c r="AG32" s="168"/>
      <c r="AH32" s="168"/>
      <c r="AI32" s="168"/>
      <c r="AJ32" s="169"/>
      <c r="AX32" s="3"/>
      <c r="BA32" s="3"/>
      <c r="BD32" s="3"/>
    </row>
    <row r="33" spans="2:56" ht="14.15" customHeight="1" x14ac:dyDescent="0.35">
      <c r="B33" s="37">
        <v>14</v>
      </c>
      <c r="C33" s="37">
        <v>15</v>
      </c>
      <c r="D33" s="73">
        <v>16</v>
      </c>
      <c r="E33" s="37">
        <v>17</v>
      </c>
      <c r="F33" s="37">
        <v>18</v>
      </c>
      <c r="G33" s="38">
        <v>19</v>
      </c>
      <c r="H33" s="38">
        <v>20</v>
      </c>
      <c r="I33" s="39"/>
      <c r="J33" s="37">
        <v>11</v>
      </c>
      <c r="K33" s="37">
        <v>12</v>
      </c>
      <c r="L33" s="73">
        <v>13</v>
      </c>
      <c r="M33" s="37">
        <v>14</v>
      </c>
      <c r="N33" s="36">
        <v>15</v>
      </c>
      <c r="O33" s="38">
        <v>16</v>
      </c>
      <c r="P33" s="38">
        <v>17</v>
      </c>
      <c r="Q33" s="39"/>
      <c r="R33" s="35">
        <v>15</v>
      </c>
      <c r="S33" s="35">
        <v>16</v>
      </c>
      <c r="T33" s="40">
        <v>17</v>
      </c>
      <c r="U33" s="35">
        <v>18</v>
      </c>
      <c r="V33" s="37">
        <v>19</v>
      </c>
      <c r="W33" s="38">
        <v>20</v>
      </c>
      <c r="X33" s="38">
        <v>21</v>
      </c>
      <c r="Z33" s="206" t="s">
        <v>6</v>
      </c>
      <c r="AA33" s="172" t="s">
        <v>7</v>
      </c>
      <c r="AB33" s="168"/>
      <c r="AC33" s="169"/>
      <c r="AD33" s="172" t="s">
        <v>8</v>
      </c>
      <c r="AE33" s="168"/>
      <c r="AF33" s="168"/>
      <c r="AG33" s="168"/>
      <c r="AH33" s="168"/>
      <c r="AI33" s="168"/>
      <c r="AJ33" s="169"/>
      <c r="AX33" s="3"/>
      <c r="BA33" s="3"/>
      <c r="BD33" s="3"/>
    </row>
    <row r="34" spans="2:56" ht="14.15" customHeight="1" x14ac:dyDescent="0.35">
      <c r="B34" s="37">
        <v>21</v>
      </c>
      <c r="C34" s="37">
        <v>22</v>
      </c>
      <c r="D34" s="73">
        <v>23</v>
      </c>
      <c r="E34" s="37">
        <v>24</v>
      </c>
      <c r="F34" s="37">
        <v>25</v>
      </c>
      <c r="G34" s="38">
        <v>26</v>
      </c>
      <c r="H34" s="38">
        <v>27</v>
      </c>
      <c r="I34" s="39"/>
      <c r="J34" s="37">
        <v>18</v>
      </c>
      <c r="K34" s="37">
        <v>19</v>
      </c>
      <c r="L34" s="73">
        <v>20</v>
      </c>
      <c r="M34" s="37">
        <v>21</v>
      </c>
      <c r="N34" s="37">
        <v>22</v>
      </c>
      <c r="O34" s="38">
        <v>23</v>
      </c>
      <c r="P34" s="38">
        <v>24</v>
      </c>
      <c r="Q34" s="39"/>
      <c r="R34" s="35">
        <v>22</v>
      </c>
      <c r="S34" s="35">
        <v>23</v>
      </c>
      <c r="T34" s="36">
        <v>24</v>
      </c>
      <c r="U34" s="35">
        <v>25</v>
      </c>
      <c r="V34" s="37">
        <v>26</v>
      </c>
      <c r="W34" s="38">
        <v>27</v>
      </c>
      <c r="X34" s="38">
        <v>28</v>
      </c>
      <c r="Z34" s="207"/>
      <c r="AA34" s="12" t="s">
        <v>10</v>
      </c>
      <c r="AB34" s="13" t="s">
        <v>11</v>
      </c>
      <c r="AC34" s="14" t="s">
        <v>12</v>
      </c>
      <c r="AD34" s="13" t="s">
        <v>13</v>
      </c>
      <c r="AE34" s="121" t="s">
        <v>14</v>
      </c>
      <c r="AF34" s="125" t="s">
        <v>15</v>
      </c>
      <c r="AG34" s="12" t="s">
        <v>51</v>
      </c>
      <c r="AH34" s="12" t="s">
        <v>52</v>
      </c>
      <c r="AI34" s="112" t="s">
        <v>55</v>
      </c>
      <c r="AJ34" s="15" t="s">
        <v>12</v>
      </c>
      <c r="AX34" s="3"/>
      <c r="BA34" s="3"/>
      <c r="BD34" s="3"/>
    </row>
    <row r="35" spans="2:56" ht="14.15" customHeight="1" x14ac:dyDescent="0.35">
      <c r="B35" s="37">
        <v>28</v>
      </c>
      <c r="C35" s="37">
        <v>29</v>
      </c>
      <c r="D35" s="73">
        <v>30</v>
      </c>
      <c r="E35" s="37">
        <v>31</v>
      </c>
      <c r="F35" s="110"/>
      <c r="G35" s="110"/>
      <c r="H35" s="110"/>
      <c r="I35" s="39"/>
      <c r="J35" s="37">
        <v>25</v>
      </c>
      <c r="K35" s="37">
        <v>26</v>
      </c>
      <c r="L35" s="73">
        <v>27</v>
      </c>
      <c r="M35" s="37">
        <v>28</v>
      </c>
      <c r="N35" s="37">
        <v>29</v>
      </c>
      <c r="O35" s="38">
        <v>30</v>
      </c>
      <c r="P35" s="38">
        <v>31</v>
      </c>
      <c r="Q35" s="43"/>
      <c r="R35" s="35">
        <v>29</v>
      </c>
      <c r="S35" s="35">
        <v>30</v>
      </c>
      <c r="T35" s="110"/>
      <c r="U35" s="110"/>
      <c r="V35" s="110"/>
      <c r="W35" s="110"/>
      <c r="X35" s="110"/>
      <c r="Z35" s="94" t="s">
        <v>23</v>
      </c>
      <c r="AA35" s="16">
        <v>15</v>
      </c>
      <c r="AB35" s="16">
        <v>6</v>
      </c>
      <c r="AC35" s="84">
        <f t="shared" ref="AC35:AC46" si="13">+AA35+AB35</f>
        <v>21</v>
      </c>
      <c r="AD35" s="17">
        <f>+AA35*8</f>
        <v>120</v>
      </c>
      <c r="AE35" s="123">
        <f>+AA35*20</f>
        <v>300</v>
      </c>
      <c r="AF35" s="18"/>
      <c r="AG35" s="16">
        <f t="shared" ref="AG35:AG46" si="14">+AB35*7</f>
        <v>42</v>
      </c>
      <c r="AH35" s="129">
        <f>+AB35*10</f>
        <v>60</v>
      </c>
      <c r="AI35" s="113"/>
      <c r="AJ35" s="118">
        <f>(AD35+AG35)+((AE35+AH35)/60)</f>
        <v>168</v>
      </c>
    </row>
    <row r="36" spans="2:56" ht="14.15" customHeight="1" x14ac:dyDescent="0.35">
      <c r="B36" s="43"/>
      <c r="C36" s="43"/>
      <c r="D36" s="43"/>
      <c r="E36" s="43"/>
      <c r="F36" s="74"/>
      <c r="G36" s="43"/>
      <c r="H36" s="43"/>
      <c r="I36" s="39"/>
      <c r="J36" s="74"/>
      <c r="K36" s="74"/>
      <c r="L36" s="74"/>
      <c r="M36" s="74"/>
      <c r="N36" s="68"/>
      <c r="O36" s="39"/>
      <c r="P36" s="39"/>
      <c r="Q36" s="43"/>
      <c r="R36" s="43"/>
      <c r="S36" s="43"/>
      <c r="T36" s="43"/>
      <c r="U36" s="43"/>
      <c r="V36" s="68"/>
      <c r="W36" s="39"/>
      <c r="X36" s="39"/>
      <c r="Z36" s="95" t="s">
        <v>24</v>
      </c>
      <c r="AA36" s="25">
        <v>16</v>
      </c>
      <c r="AB36" s="25">
        <v>4</v>
      </c>
      <c r="AC36" s="85">
        <f t="shared" si="13"/>
        <v>20</v>
      </c>
      <c r="AD36" s="26">
        <f t="shared" ref="AD36:AD46" si="15">+AA36*8</f>
        <v>128</v>
      </c>
      <c r="AE36" s="123">
        <f t="shared" ref="AE36:AE46" si="16">+AA36*20</f>
        <v>320</v>
      </c>
      <c r="AF36" s="28"/>
      <c r="AG36" s="25">
        <f t="shared" si="14"/>
        <v>28</v>
      </c>
      <c r="AH36" s="129">
        <f t="shared" ref="AH36:AH46" si="17">+AB36*10</f>
        <v>40</v>
      </c>
      <c r="AI36" s="114"/>
      <c r="AJ36" s="119">
        <f t="shared" ref="AJ36:AJ46" si="18">(AD36+AG36)+((AE36+AH36)/60)</f>
        <v>162</v>
      </c>
    </row>
    <row r="37" spans="2:56" ht="14.15" customHeight="1" x14ac:dyDescent="0.35">
      <c r="B37" s="163" t="s">
        <v>32</v>
      </c>
      <c r="C37" s="163"/>
      <c r="D37" s="163"/>
      <c r="E37" s="163"/>
      <c r="F37" s="163"/>
      <c r="G37" s="163"/>
      <c r="H37" s="163"/>
      <c r="I37" s="72"/>
      <c r="J37" s="163" t="s">
        <v>40</v>
      </c>
      <c r="K37" s="163"/>
      <c r="L37" s="163"/>
      <c r="M37" s="163"/>
      <c r="N37" s="163"/>
      <c r="O37" s="163"/>
      <c r="P37" s="163"/>
      <c r="Q37" s="72"/>
      <c r="R37" s="163" t="s">
        <v>41</v>
      </c>
      <c r="S37" s="163"/>
      <c r="T37" s="163"/>
      <c r="U37" s="163"/>
      <c r="V37" s="163"/>
      <c r="W37" s="163"/>
      <c r="X37" s="163"/>
      <c r="Z37" s="95" t="s">
        <v>25</v>
      </c>
      <c r="AA37" s="25">
        <v>17</v>
      </c>
      <c r="AB37" s="25">
        <v>4</v>
      </c>
      <c r="AC37" s="85">
        <f t="shared" si="13"/>
        <v>21</v>
      </c>
      <c r="AD37" s="26">
        <f t="shared" si="15"/>
        <v>136</v>
      </c>
      <c r="AE37" s="123">
        <f t="shared" si="16"/>
        <v>340</v>
      </c>
      <c r="AF37" s="28"/>
      <c r="AG37" s="25">
        <f t="shared" si="14"/>
        <v>28</v>
      </c>
      <c r="AH37" s="129">
        <f t="shared" si="17"/>
        <v>40</v>
      </c>
      <c r="AI37" s="114"/>
      <c r="AJ37" s="119">
        <f t="shared" si="18"/>
        <v>170.33333333333334</v>
      </c>
    </row>
    <row r="38" spans="2:56" ht="14.15" customHeight="1" x14ac:dyDescent="0.35">
      <c r="B38" s="106" t="s">
        <v>33</v>
      </c>
      <c r="C38" s="106" t="s">
        <v>34</v>
      </c>
      <c r="D38" s="106" t="s">
        <v>35</v>
      </c>
      <c r="E38" s="106" t="s">
        <v>36</v>
      </c>
      <c r="F38" s="106" t="s">
        <v>37</v>
      </c>
      <c r="G38" s="107" t="s">
        <v>38</v>
      </c>
      <c r="H38" s="107" t="s">
        <v>39</v>
      </c>
      <c r="I38" s="34"/>
      <c r="J38" s="106" t="s">
        <v>33</v>
      </c>
      <c r="K38" s="106" t="s">
        <v>34</v>
      </c>
      <c r="L38" s="106" t="s">
        <v>35</v>
      </c>
      <c r="M38" s="106" t="s">
        <v>36</v>
      </c>
      <c r="N38" s="106" t="s">
        <v>37</v>
      </c>
      <c r="O38" s="107" t="s">
        <v>38</v>
      </c>
      <c r="P38" s="107" t="s">
        <v>39</v>
      </c>
      <c r="Q38" s="34"/>
      <c r="R38" s="106" t="s">
        <v>33</v>
      </c>
      <c r="S38" s="106" t="s">
        <v>34</v>
      </c>
      <c r="T38" s="106" t="s">
        <v>35</v>
      </c>
      <c r="U38" s="106" t="s">
        <v>36</v>
      </c>
      <c r="V38" s="106" t="s">
        <v>37</v>
      </c>
      <c r="W38" s="107" t="s">
        <v>38</v>
      </c>
      <c r="X38" s="107" t="s">
        <v>39</v>
      </c>
      <c r="Z38" s="95" t="s">
        <v>26</v>
      </c>
      <c r="AA38" s="25">
        <v>13</v>
      </c>
      <c r="AB38" s="25">
        <v>7</v>
      </c>
      <c r="AC38" s="85">
        <f t="shared" si="13"/>
        <v>20</v>
      </c>
      <c r="AD38" s="26">
        <f t="shared" si="15"/>
        <v>104</v>
      </c>
      <c r="AE38" s="123">
        <f t="shared" si="16"/>
        <v>260</v>
      </c>
      <c r="AF38" s="28"/>
      <c r="AG38" s="25">
        <f t="shared" si="14"/>
        <v>49</v>
      </c>
      <c r="AH38" s="129">
        <f t="shared" si="17"/>
        <v>70</v>
      </c>
      <c r="AI38" s="114"/>
      <c r="AJ38" s="119">
        <f t="shared" si="18"/>
        <v>158.5</v>
      </c>
    </row>
    <row r="39" spans="2:56" ht="14.15" customHeight="1" x14ac:dyDescent="0.35">
      <c r="B39" s="35"/>
      <c r="C39" s="35"/>
      <c r="D39" s="40">
        <v>1</v>
      </c>
      <c r="E39" s="35">
        <v>2</v>
      </c>
      <c r="F39" s="37">
        <v>3</v>
      </c>
      <c r="G39" s="38">
        <v>4</v>
      </c>
      <c r="H39" s="38">
        <v>5</v>
      </c>
      <c r="I39" s="39"/>
      <c r="J39" s="35"/>
      <c r="K39" s="35"/>
      <c r="L39" s="35"/>
      <c r="M39" s="35"/>
      <c r="N39" s="35"/>
      <c r="O39" s="75">
        <v>1</v>
      </c>
      <c r="P39" s="38">
        <v>2</v>
      </c>
      <c r="Q39" s="39"/>
      <c r="R39" s="35">
        <v>1</v>
      </c>
      <c r="S39" s="35">
        <v>2</v>
      </c>
      <c r="T39" s="40">
        <v>3</v>
      </c>
      <c r="U39" s="35">
        <v>4</v>
      </c>
      <c r="V39" s="37">
        <v>5</v>
      </c>
      <c r="W39" s="36">
        <v>6</v>
      </c>
      <c r="X39" s="38">
        <v>7</v>
      </c>
      <c r="Z39" s="95" t="s">
        <v>27</v>
      </c>
      <c r="AA39" s="25">
        <v>16</v>
      </c>
      <c r="AB39" s="25">
        <v>5</v>
      </c>
      <c r="AC39" s="85">
        <f t="shared" si="13"/>
        <v>21</v>
      </c>
      <c r="AD39" s="26">
        <f>+AA39*8</f>
        <v>128</v>
      </c>
      <c r="AE39" s="123">
        <f t="shared" si="16"/>
        <v>320</v>
      </c>
      <c r="AF39" s="28"/>
      <c r="AG39" s="25">
        <f t="shared" si="14"/>
        <v>35</v>
      </c>
      <c r="AH39" s="129">
        <f t="shared" si="17"/>
        <v>50</v>
      </c>
      <c r="AI39" s="114"/>
      <c r="AJ39" s="119">
        <f t="shared" si="18"/>
        <v>169.16666666666666</v>
      </c>
    </row>
    <row r="40" spans="2:56" ht="14.15" customHeight="1" x14ac:dyDescent="0.35">
      <c r="B40" s="35">
        <v>6</v>
      </c>
      <c r="C40" s="35">
        <v>7</v>
      </c>
      <c r="D40" s="40">
        <v>8</v>
      </c>
      <c r="E40" s="35">
        <v>9</v>
      </c>
      <c r="F40" s="37">
        <v>10</v>
      </c>
      <c r="G40" s="38">
        <v>11</v>
      </c>
      <c r="H40" s="38">
        <v>12</v>
      </c>
      <c r="I40" s="39"/>
      <c r="J40" s="35">
        <v>3</v>
      </c>
      <c r="K40" s="35">
        <v>4</v>
      </c>
      <c r="L40" s="40">
        <v>5</v>
      </c>
      <c r="M40" s="35">
        <v>6</v>
      </c>
      <c r="N40" s="37">
        <v>7</v>
      </c>
      <c r="O40" s="38">
        <v>8</v>
      </c>
      <c r="P40" s="38">
        <v>9</v>
      </c>
      <c r="Q40" s="39"/>
      <c r="R40" s="36">
        <v>8</v>
      </c>
      <c r="S40" s="35">
        <v>9</v>
      </c>
      <c r="T40" s="40">
        <v>10</v>
      </c>
      <c r="U40" s="35">
        <v>11</v>
      </c>
      <c r="V40" s="37">
        <v>12</v>
      </c>
      <c r="W40" s="38">
        <v>13</v>
      </c>
      <c r="X40" s="38">
        <v>14</v>
      </c>
      <c r="Z40" s="95" t="s">
        <v>28</v>
      </c>
      <c r="AA40" s="25">
        <v>11</v>
      </c>
      <c r="AB40" s="25">
        <v>8</v>
      </c>
      <c r="AC40" s="85">
        <f t="shared" si="13"/>
        <v>19</v>
      </c>
      <c r="AD40" s="26">
        <f t="shared" si="15"/>
        <v>88</v>
      </c>
      <c r="AE40" s="123">
        <f t="shared" si="16"/>
        <v>220</v>
      </c>
      <c r="AF40" s="28"/>
      <c r="AG40" s="25">
        <f t="shared" si="14"/>
        <v>56</v>
      </c>
      <c r="AH40" s="129">
        <f t="shared" si="17"/>
        <v>80</v>
      </c>
      <c r="AI40" s="114"/>
      <c r="AJ40" s="119">
        <f t="shared" si="18"/>
        <v>149</v>
      </c>
    </row>
    <row r="41" spans="2:56" ht="14.15" customHeight="1" x14ac:dyDescent="0.35">
      <c r="B41" s="35">
        <v>13</v>
      </c>
      <c r="C41" s="35">
        <v>14</v>
      </c>
      <c r="D41" s="40">
        <v>15</v>
      </c>
      <c r="E41" s="35">
        <v>16</v>
      </c>
      <c r="F41" s="37">
        <v>17</v>
      </c>
      <c r="G41" s="38">
        <v>18</v>
      </c>
      <c r="H41" s="38">
        <v>19</v>
      </c>
      <c r="I41" s="39"/>
      <c r="J41" s="35">
        <v>10</v>
      </c>
      <c r="K41" s="35">
        <v>11</v>
      </c>
      <c r="L41" s="40">
        <v>12</v>
      </c>
      <c r="M41" s="35">
        <v>13</v>
      </c>
      <c r="N41" s="37">
        <v>14</v>
      </c>
      <c r="O41" s="38">
        <v>15</v>
      </c>
      <c r="P41" s="38">
        <v>16</v>
      </c>
      <c r="Q41" s="39"/>
      <c r="R41" s="35">
        <v>15</v>
      </c>
      <c r="S41" s="35">
        <v>16</v>
      </c>
      <c r="T41" s="40">
        <v>17</v>
      </c>
      <c r="U41" s="35">
        <v>18</v>
      </c>
      <c r="V41" s="37">
        <v>19</v>
      </c>
      <c r="W41" s="38">
        <v>20</v>
      </c>
      <c r="X41" s="38">
        <v>21</v>
      </c>
      <c r="Z41" s="95" t="s">
        <v>29</v>
      </c>
      <c r="AA41" s="25">
        <v>0</v>
      </c>
      <c r="AB41" s="25">
        <v>23</v>
      </c>
      <c r="AC41" s="85">
        <f t="shared" si="13"/>
        <v>23</v>
      </c>
      <c r="AD41" s="26">
        <f t="shared" si="15"/>
        <v>0</v>
      </c>
      <c r="AE41" s="123">
        <f t="shared" si="16"/>
        <v>0</v>
      </c>
      <c r="AF41" s="28"/>
      <c r="AG41" s="25">
        <f>+AB41*7</f>
        <v>161</v>
      </c>
      <c r="AH41" s="129">
        <f t="shared" si="17"/>
        <v>230</v>
      </c>
      <c r="AI41" s="114"/>
      <c r="AJ41" s="119">
        <f t="shared" si="18"/>
        <v>164.83333333333334</v>
      </c>
    </row>
    <row r="42" spans="2:56" ht="14.15" customHeight="1" x14ac:dyDescent="0.35">
      <c r="B42" s="35">
        <v>20</v>
      </c>
      <c r="C42" s="35">
        <v>21</v>
      </c>
      <c r="D42" s="40">
        <v>22</v>
      </c>
      <c r="E42" s="35">
        <v>23</v>
      </c>
      <c r="F42" s="37">
        <v>24</v>
      </c>
      <c r="G42" s="38">
        <v>25</v>
      </c>
      <c r="H42" s="38">
        <v>26</v>
      </c>
      <c r="I42" s="39"/>
      <c r="J42" s="35">
        <v>17</v>
      </c>
      <c r="K42" s="35">
        <v>18</v>
      </c>
      <c r="L42" s="40">
        <v>19</v>
      </c>
      <c r="M42" s="35">
        <v>20</v>
      </c>
      <c r="N42" s="37">
        <v>21</v>
      </c>
      <c r="O42" s="38">
        <v>22</v>
      </c>
      <c r="P42" s="38">
        <v>23</v>
      </c>
      <c r="Q42" s="39"/>
      <c r="R42" s="37">
        <v>22</v>
      </c>
      <c r="S42" s="37">
        <v>23</v>
      </c>
      <c r="T42" s="73">
        <v>24</v>
      </c>
      <c r="U42" s="36">
        <v>25</v>
      </c>
      <c r="V42" s="36">
        <v>26</v>
      </c>
      <c r="W42" s="38">
        <v>27</v>
      </c>
      <c r="X42" s="38">
        <v>28</v>
      </c>
      <c r="Z42" s="95" t="s">
        <v>30</v>
      </c>
      <c r="AA42" s="25">
        <v>0</v>
      </c>
      <c r="AB42" s="25">
        <v>20</v>
      </c>
      <c r="AC42" s="85">
        <f t="shared" si="13"/>
        <v>20</v>
      </c>
      <c r="AD42" s="26">
        <f t="shared" si="15"/>
        <v>0</v>
      </c>
      <c r="AE42" s="123">
        <f t="shared" si="16"/>
        <v>0</v>
      </c>
      <c r="AF42" s="28"/>
      <c r="AG42" s="25">
        <f t="shared" si="14"/>
        <v>140</v>
      </c>
      <c r="AH42" s="129">
        <f t="shared" si="17"/>
        <v>200</v>
      </c>
      <c r="AI42" s="114"/>
      <c r="AJ42" s="119">
        <f t="shared" si="18"/>
        <v>143.33333333333334</v>
      </c>
    </row>
    <row r="43" spans="2:56" ht="14.15" customHeight="1" x14ac:dyDescent="0.35">
      <c r="B43" s="35">
        <v>27</v>
      </c>
      <c r="C43" s="35">
        <v>28</v>
      </c>
      <c r="D43" s="40">
        <v>29</v>
      </c>
      <c r="E43" s="35">
        <v>30</v>
      </c>
      <c r="F43" s="37">
        <v>31</v>
      </c>
      <c r="G43" s="110"/>
      <c r="H43" s="110"/>
      <c r="I43" s="39"/>
      <c r="J43" s="35">
        <v>24</v>
      </c>
      <c r="K43" s="35">
        <v>25</v>
      </c>
      <c r="L43" s="40">
        <v>26</v>
      </c>
      <c r="M43" s="35">
        <v>27</v>
      </c>
      <c r="N43" s="37">
        <v>28</v>
      </c>
      <c r="O43" s="38">
        <v>29</v>
      </c>
      <c r="P43" s="38">
        <v>30</v>
      </c>
      <c r="Q43" s="43"/>
      <c r="R43" s="37">
        <v>29</v>
      </c>
      <c r="S43" s="37">
        <v>30</v>
      </c>
      <c r="T43" s="73">
        <v>31</v>
      </c>
      <c r="U43" s="110"/>
      <c r="V43" s="110"/>
      <c r="W43" s="110"/>
      <c r="X43" s="110"/>
      <c r="Z43" s="95" t="s">
        <v>31</v>
      </c>
      <c r="AA43" s="25">
        <v>12</v>
      </c>
      <c r="AB43" s="25">
        <v>8</v>
      </c>
      <c r="AC43" s="85">
        <f t="shared" si="13"/>
        <v>20</v>
      </c>
      <c r="AD43" s="26">
        <f t="shared" si="15"/>
        <v>96</v>
      </c>
      <c r="AE43" s="123">
        <f t="shared" si="16"/>
        <v>240</v>
      </c>
      <c r="AF43" s="42"/>
      <c r="AG43" s="25">
        <f t="shared" si="14"/>
        <v>56</v>
      </c>
      <c r="AH43" s="129">
        <f t="shared" si="17"/>
        <v>80</v>
      </c>
      <c r="AI43" s="114"/>
      <c r="AJ43" s="119">
        <f t="shared" si="18"/>
        <v>157.33333333333334</v>
      </c>
    </row>
    <row r="44" spans="2:56" ht="14.15" customHeight="1" x14ac:dyDescent="0.35">
      <c r="Z44" s="95" t="s">
        <v>32</v>
      </c>
      <c r="AA44" s="25">
        <v>18</v>
      </c>
      <c r="AB44" s="25">
        <v>5</v>
      </c>
      <c r="AC44" s="85">
        <f t="shared" si="13"/>
        <v>23</v>
      </c>
      <c r="AD44" s="26">
        <f t="shared" si="15"/>
        <v>144</v>
      </c>
      <c r="AE44" s="123">
        <f t="shared" si="16"/>
        <v>360</v>
      </c>
      <c r="AF44" s="28"/>
      <c r="AG44" s="25">
        <f t="shared" si="14"/>
        <v>35</v>
      </c>
      <c r="AH44" s="129">
        <f t="shared" si="17"/>
        <v>50</v>
      </c>
      <c r="AI44" s="114"/>
      <c r="AJ44" s="119">
        <f t="shared" si="18"/>
        <v>185.83333333333334</v>
      </c>
    </row>
    <row r="45" spans="2:56" ht="14.15" customHeight="1" x14ac:dyDescent="0.35">
      <c r="Z45" s="95" t="s">
        <v>40</v>
      </c>
      <c r="AA45" s="25">
        <v>16</v>
      </c>
      <c r="AB45" s="25">
        <v>4</v>
      </c>
      <c r="AC45" s="85">
        <f t="shared" si="13"/>
        <v>20</v>
      </c>
      <c r="AD45" s="26">
        <f t="shared" si="15"/>
        <v>128</v>
      </c>
      <c r="AE45" s="123">
        <f t="shared" si="16"/>
        <v>320</v>
      </c>
      <c r="AF45" s="28"/>
      <c r="AG45" s="25">
        <f t="shared" si="14"/>
        <v>28</v>
      </c>
      <c r="AH45" s="129">
        <f t="shared" si="17"/>
        <v>40</v>
      </c>
      <c r="AI45" s="114"/>
      <c r="AJ45" s="119">
        <f t="shared" si="18"/>
        <v>162</v>
      </c>
    </row>
    <row r="46" spans="2:56" ht="14.15" customHeight="1" x14ac:dyDescent="0.35">
      <c r="Z46" s="96" t="s">
        <v>41</v>
      </c>
      <c r="AA46" s="44">
        <v>11</v>
      </c>
      <c r="AB46" s="44">
        <v>9</v>
      </c>
      <c r="AC46" s="86">
        <f t="shared" si="13"/>
        <v>20</v>
      </c>
      <c r="AD46" s="45">
        <f t="shared" si="15"/>
        <v>88</v>
      </c>
      <c r="AE46" s="123">
        <f t="shared" si="16"/>
        <v>220</v>
      </c>
      <c r="AF46" s="46"/>
      <c r="AG46" s="44">
        <f t="shared" si="14"/>
        <v>63</v>
      </c>
      <c r="AH46" s="129">
        <f t="shared" si="17"/>
        <v>90</v>
      </c>
      <c r="AI46" s="1"/>
      <c r="AJ46" s="120">
        <f t="shared" si="18"/>
        <v>156.16666666666666</v>
      </c>
    </row>
    <row r="47" spans="2:56" ht="14.15" customHeight="1" x14ac:dyDescent="0.35">
      <c r="Z47" s="97" t="s">
        <v>42</v>
      </c>
      <c r="AA47" s="51">
        <f>SUM(AA35:AA46)</f>
        <v>145</v>
      </c>
      <c r="AB47" s="51">
        <f>SUM(AB35:AB46)</f>
        <v>103</v>
      </c>
      <c r="AC47" s="87">
        <f>SUM(AC35:AC46)</f>
        <v>248</v>
      </c>
      <c r="AD47" s="127">
        <f>SUM(AD35:AD46)</f>
        <v>1160</v>
      </c>
      <c r="AE47" s="131">
        <f>(SUM(AE35:AE46))/60</f>
        <v>48.333333333333336</v>
      </c>
      <c r="AF47" s="132">
        <f>+AD47+AE47</f>
        <v>1208.3333333333333</v>
      </c>
      <c r="AG47" s="127">
        <f>SUM(AG35:AG46)</f>
        <v>721</v>
      </c>
      <c r="AH47" s="52">
        <f>(SUM(AH35:AH46))/60</f>
        <v>17.166666666666668</v>
      </c>
      <c r="AI47" s="127">
        <f>+AG47+AH47</f>
        <v>738.16666666666663</v>
      </c>
      <c r="AJ47" s="52">
        <f>SUM(AJ35:AJ46)</f>
        <v>1946.4999999999998</v>
      </c>
    </row>
    <row r="48" spans="2:56" ht="14.15" customHeight="1" x14ac:dyDescent="0.35">
      <c r="Z48" s="98"/>
      <c r="AA48" s="58"/>
      <c r="AB48" s="58"/>
      <c r="AC48" s="58"/>
      <c r="AD48" s="59"/>
      <c r="AE48" s="59"/>
      <c r="AF48" s="59"/>
      <c r="AG48" s="59"/>
      <c r="AH48" s="59"/>
      <c r="AI48" s="59"/>
      <c r="AJ48" s="92"/>
    </row>
    <row r="49" spans="26:36" ht="14.15" customHeight="1" x14ac:dyDescent="0.35">
      <c r="Z49" s="144" t="s">
        <v>43</v>
      </c>
      <c r="AA49" s="201">
        <v>23</v>
      </c>
      <c r="AB49" s="202"/>
      <c r="AC49" s="203"/>
      <c r="AD49" s="178">
        <f>(AA49*8)</f>
        <v>184</v>
      </c>
      <c r="AE49" s="179"/>
      <c r="AF49" s="179"/>
      <c r="AG49" s="179"/>
      <c r="AH49" s="179"/>
      <c r="AI49" s="179"/>
      <c r="AJ49" s="180"/>
    </row>
    <row r="50" spans="26:36" ht="14.15" customHeight="1" x14ac:dyDescent="0.35">
      <c r="Z50" s="98"/>
      <c r="AA50" s="58"/>
      <c r="AB50" s="58"/>
      <c r="AC50" s="58"/>
      <c r="AD50" s="59"/>
      <c r="AE50" s="59"/>
      <c r="AF50" s="59"/>
      <c r="AG50" s="59"/>
      <c r="AH50" s="59"/>
      <c r="AI50" s="59"/>
      <c r="AJ50" s="60"/>
    </row>
    <row r="51" spans="26:36" ht="14.15" customHeight="1" x14ac:dyDescent="0.35">
      <c r="Z51" s="181" t="s">
        <v>44</v>
      </c>
      <c r="AA51" s="188"/>
      <c r="AB51" s="188"/>
      <c r="AC51" s="189"/>
      <c r="AD51" s="190">
        <f>AJ47-AD49</f>
        <v>1762.4999999999998</v>
      </c>
      <c r="AE51" s="190"/>
      <c r="AF51" s="190"/>
      <c r="AG51" s="190"/>
      <c r="AH51" s="190"/>
      <c r="AI51" s="190"/>
      <c r="AJ51" s="191"/>
    </row>
    <row r="52" spans="26:36" ht="14.15" customHeight="1" x14ac:dyDescent="0.35">
      <c r="Z52" s="181" t="s">
        <v>45</v>
      </c>
      <c r="AA52" s="188"/>
      <c r="AB52" s="188"/>
      <c r="AC52" s="189"/>
      <c r="AD52" s="179">
        <v>1760</v>
      </c>
      <c r="AE52" s="179"/>
      <c r="AF52" s="179"/>
      <c r="AG52" s="179"/>
      <c r="AH52" s="179"/>
      <c r="AI52" s="179"/>
      <c r="AJ52" s="180"/>
    </row>
    <row r="53" spans="26:36" ht="14.15" customHeight="1" x14ac:dyDescent="0.35">
      <c r="AA53" s="117"/>
      <c r="AB53" s="117"/>
      <c r="AC53" s="117"/>
      <c r="AD53" s="61"/>
      <c r="AE53" s="61"/>
      <c r="AF53" s="61"/>
      <c r="AG53" s="61"/>
      <c r="AH53" s="61"/>
      <c r="AI53" s="61"/>
      <c r="AJ53" s="61"/>
    </row>
    <row r="54" spans="26:36" ht="14.15" customHeight="1" x14ac:dyDescent="0.35">
      <c r="Z54" s="181" t="s">
        <v>46</v>
      </c>
      <c r="AA54" s="188"/>
      <c r="AB54" s="188"/>
      <c r="AC54" s="189"/>
      <c r="AD54" s="190">
        <f>AD51-AD52</f>
        <v>2.4999999999997726</v>
      </c>
      <c r="AE54" s="190"/>
      <c r="AF54" s="190"/>
      <c r="AG54" s="190"/>
      <c r="AH54" s="190"/>
      <c r="AI54" s="190"/>
      <c r="AJ54" s="191"/>
    </row>
    <row r="55" spans="26:36" ht="14.15" customHeight="1" x14ac:dyDescent="0.35">
      <c r="Z55" s="2"/>
      <c r="AJ55" s="2"/>
    </row>
    <row r="56" spans="26:36" ht="14.15" customHeight="1" x14ac:dyDescent="0.35">
      <c r="Z56" s="2"/>
      <c r="AJ56" s="2"/>
    </row>
    <row r="57" spans="26:36" ht="14.15" customHeight="1" x14ac:dyDescent="0.35">
      <c r="Z57" s="196" t="s">
        <v>59</v>
      </c>
      <c r="AA57" s="196"/>
      <c r="AB57" s="196"/>
      <c r="AC57" s="196"/>
      <c r="AD57" s="196"/>
      <c r="AE57" s="196"/>
      <c r="AF57" s="148"/>
      <c r="AG57" s="197" t="s">
        <v>60</v>
      </c>
      <c r="AH57" s="197"/>
      <c r="AI57" s="197"/>
      <c r="AJ57" s="197"/>
    </row>
    <row r="58" spans="26:36" ht="14.15" customHeight="1" x14ac:dyDescent="0.35">
      <c r="Z58" s="196"/>
      <c r="AA58" s="196"/>
      <c r="AB58" s="196"/>
      <c r="AC58" s="196"/>
      <c r="AD58" s="196"/>
      <c r="AE58" s="196"/>
      <c r="AF58" s="149"/>
      <c r="AG58" s="197" t="s">
        <v>49</v>
      </c>
      <c r="AH58" s="197"/>
      <c r="AI58" s="197"/>
      <c r="AJ58" s="197"/>
    </row>
    <row r="60" spans="26:36" ht="14.15" customHeight="1" x14ac:dyDescent="0.35">
      <c r="Z60" s="93"/>
      <c r="AA60" s="172" t="s">
        <v>3</v>
      </c>
      <c r="AB60" s="168"/>
      <c r="AC60" s="168"/>
      <c r="AD60" s="168"/>
      <c r="AE60" s="168"/>
      <c r="AF60" s="168"/>
      <c r="AG60" s="168"/>
      <c r="AH60" s="168"/>
      <c r="AI60" s="168"/>
      <c r="AJ60" s="169"/>
    </row>
    <row r="61" spans="26:36" ht="14.15" customHeight="1" x14ac:dyDescent="0.35">
      <c r="Z61" s="206" t="s">
        <v>6</v>
      </c>
      <c r="AA61" s="172" t="s">
        <v>7</v>
      </c>
      <c r="AB61" s="168"/>
      <c r="AC61" s="169"/>
      <c r="AD61" s="172" t="s">
        <v>8</v>
      </c>
      <c r="AE61" s="168"/>
      <c r="AF61" s="168"/>
      <c r="AG61" s="168"/>
      <c r="AH61" s="168"/>
      <c r="AI61" s="168"/>
      <c r="AJ61" s="169"/>
    </row>
    <row r="62" spans="26:36" ht="14.15" customHeight="1" x14ac:dyDescent="0.35">
      <c r="Z62" s="207"/>
      <c r="AA62" s="12" t="s">
        <v>10</v>
      </c>
      <c r="AB62" s="13" t="s">
        <v>11</v>
      </c>
      <c r="AC62" s="14" t="s">
        <v>12</v>
      </c>
      <c r="AD62" s="13" t="s">
        <v>13</v>
      </c>
      <c r="AE62" s="121" t="s">
        <v>14</v>
      </c>
      <c r="AF62" s="125" t="s">
        <v>15</v>
      </c>
      <c r="AG62" s="12" t="s">
        <v>51</v>
      </c>
      <c r="AH62" s="12" t="s">
        <v>52</v>
      </c>
      <c r="AI62" s="112" t="s">
        <v>55</v>
      </c>
      <c r="AJ62" s="15" t="s">
        <v>12</v>
      </c>
    </row>
    <row r="63" spans="26:36" ht="14.15" customHeight="1" x14ac:dyDescent="0.35">
      <c r="Z63" s="94" t="s">
        <v>23</v>
      </c>
      <c r="AA63" s="16">
        <v>15</v>
      </c>
      <c r="AB63" s="16">
        <v>6</v>
      </c>
      <c r="AC63" s="84">
        <f t="shared" ref="AC63:AC74" si="19">+AA63+AB63</f>
        <v>21</v>
      </c>
      <c r="AD63" s="17">
        <f>+AA63*8</f>
        <v>120</v>
      </c>
      <c r="AE63" s="123">
        <f>+AA63*25</f>
        <v>375</v>
      </c>
      <c r="AF63" s="18"/>
      <c r="AG63" s="16">
        <f t="shared" ref="AG63:AG74" si="20">+AB63*7</f>
        <v>42</v>
      </c>
      <c r="AH63" s="27">
        <f>+AB63*0</f>
        <v>0</v>
      </c>
      <c r="AI63" s="113"/>
      <c r="AJ63" s="118">
        <f>(AD63+AG63)+((AE63+AH63)/60)</f>
        <v>168.25</v>
      </c>
    </row>
    <row r="64" spans="26:36" ht="14.15" customHeight="1" x14ac:dyDescent="0.35">
      <c r="Z64" s="95" t="s">
        <v>24</v>
      </c>
      <c r="AA64" s="25">
        <v>16</v>
      </c>
      <c r="AB64" s="25">
        <v>4</v>
      </c>
      <c r="AC64" s="85">
        <f t="shared" si="19"/>
        <v>20</v>
      </c>
      <c r="AD64" s="26">
        <f t="shared" ref="AD64:AD74" si="21">+AA64*8</f>
        <v>128</v>
      </c>
      <c r="AE64" s="123">
        <f t="shared" ref="AE64:AE74" si="22">+AA64*25</f>
        <v>400</v>
      </c>
      <c r="AF64" s="28"/>
      <c r="AG64" s="25">
        <f t="shared" si="20"/>
        <v>28</v>
      </c>
      <c r="AH64" s="27">
        <f t="shared" ref="AH64:AH74" si="23">+AB64*0</f>
        <v>0</v>
      </c>
      <c r="AI64" s="114"/>
      <c r="AJ64" s="119">
        <f t="shared" ref="AJ64:AJ74" si="24">(AD64+AG64)+((AE64+AH64)/60)</f>
        <v>162.66666666666666</v>
      </c>
    </row>
    <row r="65" spans="26:36" ht="14.15" customHeight="1" x14ac:dyDescent="0.35">
      <c r="Z65" s="95" t="s">
        <v>25</v>
      </c>
      <c r="AA65" s="25">
        <v>17</v>
      </c>
      <c r="AB65" s="25">
        <v>4</v>
      </c>
      <c r="AC65" s="85">
        <f t="shared" si="19"/>
        <v>21</v>
      </c>
      <c r="AD65" s="26">
        <f t="shared" si="21"/>
        <v>136</v>
      </c>
      <c r="AE65" s="123">
        <f t="shared" si="22"/>
        <v>425</v>
      </c>
      <c r="AF65" s="28"/>
      <c r="AG65" s="25">
        <f t="shared" si="20"/>
        <v>28</v>
      </c>
      <c r="AH65" s="27">
        <f t="shared" si="23"/>
        <v>0</v>
      </c>
      <c r="AI65" s="114"/>
      <c r="AJ65" s="119">
        <f t="shared" si="24"/>
        <v>171.08333333333334</v>
      </c>
    </row>
    <row r="66" spans="26:36" ht="14.15" customHeight="1" x14ac:dyDescent="0.35">
      <c r="Z66" s="95" t="s">
        <v>26</v>
      </c>
      <c r="AA66" s="25">
        <v>13</v>
      </c>
      <c r="AB66" s="25">
        <v>7</v>
      </c>
      <c r="AC66" s="85">
        <f t="shared" si="19"/>
        <v>20</v>
      </c>
      <c r="AD66" s="26">
        <f t="shared" si="21"/>
        <v>104</v>
      </c>
      <c r="AE66" s="123">
        <f t="shared" si="22"/>
        <v>325</v>
      </c>
      <c r="AF66" s="28"/>
      <c r="AG66" s="25">
        <f t="shared" si="20"/>
        <v>49</v>
      </c>
      <c r="AH66" s="27">
        <f t="shared" si="23"/>
        <v>0</v>
      </c>
      <c r="AI66" s="114"/>
      <c r="AJ66" s="119">
        <f t="shared" si="24"/>
        <v>158.41666666666666</v>
      </c>
    </row>
    <row r="67" spans="26:36" ht="14.15" customHeight="1" x14ac:dyDescent="0.35">
      <c r="Z67" s="95" t="s">
        <v>27</v>
      </c>
      <c r="AA67" s="25">
        <v>16</v>
      </c>
      <c r="AB67" s="25">
        <v>5</v>
      </c>
      <c r="AC67" s="85">
        <f t="shared" si="19"/>
        <v>21</v>
      </c>
      <c r="AD67" s="26">
        <f>+AA67*8</f>
        <v>128</v>
      </c>
      <c r="AE67" s="123">
        <f t="shared" si="22"/>
        <v>400</v>
      </c>
      <c r="AF67" s="28"/>
      <c r="AG67" s="25">
        <f t="shared" si="20"/>
        <v>35</v>
      </c>
      <c r="AH67" s="27">
        <f t="shared" si="23"/>
        <v>0</v>
      </c>
      <c r="AI67" s="114"/>
      <c r="AJ67" s="119">
        <f t="shared" si="24"/>
        <v>169.66666666666666</v>
      </c>
    </row>
    <row r="68" spans="26:36" ht="14.15" customHeight="1" x14ac:dyDescent="0.35">
      <c r="Z68" s="95" t="s">
        <v>28</v>
      </c>
      <c r="AA68" s="25">
        <v>11</v>
      </c>
      <c r="AB68" s="25">
        <v>8</v>
      </c>
      <c r="AC68" s="85">
        <f t="shared" si="19"/>
        <v>19</v>
      </c>
      <c r="AD68" s="26">
        <f t="shared" si="21"/>
        <v>88</v>
      </c>
      <c r="AE68" s="123">
        <f t="shared" si="22"/>
        <v>275</v>
      </c>
      <c r="AF68" s="28"/>
      <c r="AG68" s="25">
        <f t="shared" si="20"/>
        <v>56</v>
      </c>
      <c r="AH68" s="27">
        <f t="shared" si="23"/>
        <v>0</v>
      </c>
      <c r="AI68" s="114"/>
      <c r="AJ68" s="119">
        <f t="shared" si="24"/>
        <v>148.58333333333334</v>
      </c>
    </row>
    <row r="69" spans="26:36" ht="14.15" customHeight="1" x14ac:dyDescent="0.35">
      <c r="Z69" s="95" t="s">
        <v>29</v>
      </c>
      <c r="AA69" s="25">
        <v>0</v>
      </c>
      <c r="AB69" s="25">
        <v>23</v>
      </c>
      <c r="AC69" s="85">
        <f t="shared" si="19"/>
        <v>23</v>
      </c>
      <c r="AD69" s="26">
        <f t="shared" si="21"/>
        <v>0</v>
      </c>
      <c r="AE69" s="123">
        <f t="shared" si="22"/>
        <v>0</v>
      </c>
      <c r="AF69" s="28"/>
      <c r="AG69" s="25">
        <f>+AB69*7</f>
        <v>161</v>
      </c>
      <c r="AH69" s="27">
        <f t="shared" si="23"/>
        <v>0</v>
      </c>
      <c r="AI69" s="114"/>
      <c r="AJ69" s="119">
        <f t="shared" si="24"/>
        <v>161</v>
      </c>
    </row>
    <row r="70" spans="26:36" ht="14.15" customHeight="1" x14ac:dyDescent="0.35">
      <c r="Z70" s="95" t="s">
        <v>30</v>
      </c>
      <c r="AA70" s="25">
        <v>0</v>
      </c>
      <c r="AB70" s="25">
        <v>20</v>
      </c>
      <c r="AC70" s="85">
        <f t="shared" si="19"/>
        <v>20</v>
      </c>
      <c r="AD70" s="26">
        <f t="shared" si="21"/>
        <v>0</v>
      </c>
      <c r="AE70" s="123">
        <f t="shared" si="22"/>
        <v>0</v>
      </c>
      <c r="AF70" s="28"/>
      <c r="AG70" s="25">
        <f t="shared" si="20"/>
        <v>140</v>
      </c>
      <c r="AH70" s="27">
        <f t="shared" si="23"/>
        <v>0</v>
      </c>
      <c r="AI70" s="114"/>
      <c r="AJ70" s="119">
        <f t="shared" si="24"/>
        <v>140</v>
      </c>
    </row>
    <row r="71" spans="26:36" ht="14.15" customHeight="1" x14ac:dyDescent="0.35">
      <c r="Z71" s="95" t="s">
        <v>31</v>
      </c>
      <c r="AA71" s="25">
        <v>12</v>
      </c>
      <c r="AB71" s="25">
        <v>8</v>
      </c>
      <c r="AC71" s="85">
        <f t="shared" si="19"/>
        <v>20</v>
      </c>
      <c r="AD71" s="26">
        <f t="shared" si="21"/>
        <v>96</v>
      </c>
      <c r="AE71" s="123">
        <f t="shared" si="22"/>
        <v>300</v>
      </c>
      <c r="AF71" s="42"/>
      <c r="AG71" s="25">
        <f t="shared" si="20"/>
        <v>56</v>
      </c>
      <c r="AH71" s="27">
        <f t="shared" si="23"/>
        <v>0</v>
      </c>
      <c r="AI71" s="114"/>
      <c r="AJ71" s="119">
        <f t="shared" si="24"/>
        <v>157</v>
      </c>
    </row>
    <row r="72" spans="26:36" ht="14.15" customHeight="1" x14ac:dyDescent="0.35">
      <c r="Z72" s="95" t="s">
        <v>32</v>
      </c>
      <c r="AA72" s="25">
        <v>18</v>
      </c>
      <c r="AB72" s="25">
        <v>5</v>
      </c>
      <c r="AC72" s="85">
        <f t="shared" si="19"/>
        <v>23</v>
      </c>
      <c r="AD72" s="26">
        <f t="shared" si="21"/>
        <v>144</v>
      </c>
      <c r="AE72" s="123">
        <f t="shared" si="22"/>
        <v>450</v>
      </c>
      <c r="AF72" s="28"/>
      <c r="AG72" s="25">
        <f t="shared" si="20"/>
        <v>35</v>
      </c>
      <c r="AH72" s="27">
        <f t="shared" si="23"/>
        <v>0</v>
      </c>
      <c r="AI72" s="114"/>
      <c r="AJ72" s="119">
        <f t="shared" si="24"/>
        <v>186.5</v>
      </c>
    </row>
    <row r="73" spans="26:36" ht="14.15" customHeight="1" x14ac:dyDescent="0.35">
      <c r="Z73" s="95" t="s">
        <v>40</v>
      </c>
      <c r="AA73" s="25">
        <v>16</v>
      </c>
      <c r="AB73" s="25">
        <v>4</v>
      </c>
      <c r="AC73" s="85">
        <f t="shared" si="19"/>
        <v>20</v>
      </c>
      <c r="AD73" s="26">
        <f t="shared" si="21"/>
        <v>128</v>
      </c>
      <c r="AE73" s="123">
        <f t="shared" si="22"/>
        <v>400</v>
      </c>
      <c r="AF73" s="28"/>
      <c r="AG73" s="25">
        <f t="shared" si="20"/>
        <v>28</v>
      </c>
      <c r="AH73" s="27">
        <f t="shared" si="23"/>
        <v>0</v>
      </c>
      <c r="AI73" s="114"/>
      <c r="AJ73" s="119">
        <f t="shared" si="24"/>
        <v>162.66666666666666</v>
      </c>
    </row>
    <row r="74" spans="26:36" ht="14.15" customHeight="1" x14ac:dyDescent="0.35">
      <c r="Z74" s="96" t="s">
        <v>41</v>
      </c>
      <c r="AA74" s="44">
        <v>11</v>
      </c>
      <c r="AB74" s="44">
        <v>9</v>
      </c>
      <c r="AC74" s="86">
        <f t="shared" si="19"/>
        <v>20</v>
      </c>
      <c r="AD74" s="45">
        <f t="shared" si="21"/>
        <v>88</v>
      </c>
      <c r="AE74" s="123">
        <f t="shared" si="22"/>
        <v>275</v>
      </c>
      <c r="AF74" s="46"/>
      <c r="AG74" s="44">
        <f t="shared" si="20"/>
        <v>63</v>
      </c>
      <c r="AH74" s="27">
        <f t="shared" si="23"/>
        <v>0</v>
      </c>
      <c r="AI74" s="1"/>
      <c r="AJ74" s="120">
        <f t="shared" si="24"/>
        <v>155.58333333333334</v>
      </c>
    </row>
    <row r="75" spans="26:36" ht="14.15" customHeight="1" x14ac:dyDescent="0.35">
      <c r="Z75" s="97" t="s">
        <v>42</v>
      </c>
      <c r="AA75" s="51">
        <f>SUM(AA63:AA74)</f>
        <v>145</v>
      </c>
      <c r="AB75" s="51">
        <f>SUM(AB63:AB74)</f>
        <v>103</v>
      </c>
      <c r="AC75" s="87">
        <f>SUM(AC63:AC74)</f>
        <v>248</v>
      </c>
      <c r="AD75" s="127">
        <f>SUM(AD63:AD74)</f>
        <v>1160</v>
      </c>
      <c r="AE75" s="131">
        <f>(SUM(AE63:AE74))/60</f>
        <v>60.416666666666664</v>
      </c>
      <c r="AF75" s="132">
        <f>+AD75+AE75</f>
        <v>1220.4166666666667</v>
      </c>
      <c r="AG75" s="127">
        <f>SUM(AG63:AG74)</f>
        <v>721</v>
      </c>
      <c r="AH75" s="127">
        <f>(SUM(AH63:AH74))/60</f>
        <v>0</v>
      </c>
      <c r="AI75" s="127">
        <f>+AG75+AH75</f>
        <v>721</v>
      </c>
      <c r="AJ75" s="127">
        <f>SUM(AJ63:AJ74)</f>
        <v>1941.4166666666665</v>
      </c>
    </row>
    <row r="76" spans="26:36" ht="14.15" customHeight="1" x14ac:dyDescent="0.35">
      <c r="Z76" s="98"/>
      <c r="AA76" s="58"/>
      <c r="AB76" s="58"/>
      <c r="AC76" s="58"/>
      <c r="AD76" s="59"/>
      <c r="AE76" s="59"/>
      <c r="AF76" s="59"/>
      <c r="AG76" s="59"/>
      <c r="AH76" s="59"/>
      <c r="AI76" s="59"/>
      <c r="AJ76" s="92"/>
    </row>
    <row r="77" spans="26:36" ht="14.15" customHeight="1" x14ac:dyDescent="0.35">
      <c r="Z77" s="144" t="s">
        <v>43</v>
      </c>
      <c r="AA77" s="201">
        <v>23</v>
      </c>
      <c r="AB77" s="202"/>
      <c r="AC77" s="203"/>
      <c r="AD77" s="178">
        <f>(AA77*8)</f>
        <v>184</v>
      </c>
      <c r="AE77" s="179"/>
      <c r="AF77" s="179"/>
      <c r="AG77" s="179"/>
      <c r="AH77" s="179"/>
      <c r="AI77" s="179"/>
      <c r="AJ77" s="180"/>
    </row>
    <row r="78" spans="26:36" ht="14.15" customHeight="1" x14ac:dyDescent="0.35">
      <c r="Z78" s="98"/>
      <c r="AA78" s="58"/>
      <c r="AB78" s="58"/>
      <c r="AC78" s="58"/>
      <c r="AD78" s="59"/>
      <c r="AE78" s="59"/>
      <c r="AF78" s="59"/>
      <c r="AG78" s="59"/>
      <c r="AH78" s="59"/>
      <c r="AI78" s="59"/>
      <c r="AJ78" s="60"/>
    </row>
    <row r="79" spans="26:36" ht="14.15" customHeight="1" x14ac:dyDescent="0.35">
      <c r="Z79" s="181" t="s">
        <v>44</v>
      </c>
      <c r="AA79" s="188"/>
      <c r="AB79" s="188"/>
      <c r="AC79" s="189"/>
      <c r="AD79" s="190">
        <f>AJ75-AD77</f>
        <v>1757.4166666666665</v>
      </c>
      <c r="AE79" s="190"/>
      <c r="AF79" s="190"/>
      <c r="AG79" s="190"/>
      <c r="AH79" s="190"/>
      <c r="AI79" s="190"/>
      <c r="AJ79" s="191"/>
    </row>
    <row r="80" spans="26:36" ht="14.15" customHeight="1" x14ac:dyDescent="0.35">
      <c r="Z80" s="181" t="s">
        <v>45</v>
      </c>
      <c r="AA80" s="188"/>
      <c r="AB80" s="188"/>
      <c r="AC80" s="189"/>
      <c r="AD80" s="179">
        <v>1760</v>
      </c>
      <c r="AE80" s="179"/>
      <c r="AF80" s="179"/>
      <c r="AG80" s="179"/>
      <c r="AH80" s="179"/>
      <c r="AI80" s="179"/>
      <c r="AJ80" s="180"/>
    </row>
    <row r="81" spans="26:36" ht="14.15" customHeight="1" x14ac:dyDescent="0.35">
      <c r="AA81" s="117"/>
      <c r="AB81" s="117"/>
      <c r="AC81" s="117"/>
      <c r="AD81" s="61"/>
      <c r="AE81" s="61"/>
      <c r="AF81" s="61"/>
      <c r="AG81" s="61"/>
      <c r="AH81" s="61"/>
      <c r="AI81" s="61"/>
      <c r="AJ81" s="61"/>
    </row>
    <row r="82" spans="26:36" ht="14.15" customHeight="1" x14ac:dyDescent="0.35">
      <c r="Z82" s="181" t="s">
        <v>46</v>
      </c>
      <c r="AA82" s="188"/>
      <c r="AB82" s="188"/>
      <c r="AC82" s="189"/>
      <c r="AD82" s="190">
        <f>AD79-AD80</f>
        <v>-2.5833333333334849</v>
      </c>
      <c r="AE82" s="190"/>
      <c r="AF82" s="190"/>
      <c r="AG82" s="190"/>
      <c r="AH82" s="190"/>
      <c r="AI82" s="190"/>
      <c r="AJ82" s="191"/>
    </row>
    <row r="85" spans="26:36" ht="14.15" customHeight="1" x14ac:dyDescent="0.35">
      <c r="Z85" s="196" t="s">
        <v>61</v>
      </c>
      <c r="AA85" s="196"/>
      <c r="AB85" s="196"/>
      <c r="AC85" s="196"/>
      <c r="AD85" s="196"/>
      <c r="AE85" s="196"/>
      <c r="AF85" s="148"/>
      <c r="AG85" s="197" t="s">
        <v>48</v>
      </c>
      <c r="AH85" s="197"/>
      <c r="AI85" s="197"/>
      <c r="AJ85" s="197"/>
    </row>
    <row r="86" spans="26:36" ht="14.15" customHeight="1" x14ac:dyDescent="0.35">
      <c r="Z86" s="196"/>
      <c r="AA86" s="196"/>
      <c r="AB86" s="196"/>
      <c r="AC86" s="196"/>
      <c r="AD86" s="196"/>
      <c r="AE86" s="196"/>
      <c r="AF86" s="149"/>
      <c r="AG86" s="197" t="s">
        <v>62</v>
      </c>
      <c r="AH86" s="197"/>
      <c r="AI86" s="197"/>
      <c r="AJ86" s="197"/>
    </row>
    <row r="87" spans="26:36" ht="14.15" customHeight="1" x14ac:dyDescent="0.35">
      <c r="Z87" s="2"/>
      <c r="AJ87" s="2"/>
    </row>
    <row r="88" spans="26:36" ht="14.15" customHeight="1" x14ac:dyDescent="0.35">
      <c r="Z88" s="93"/>
      <c r="AA88" s="172" t="s">
        <v>3</v>
      </c>
      <c r="AB88" s="168"/>
      <c r="AC88" s="168"/>
      <c r="AD88" s="168"/>
      <c r="AE88" s="168"/>
      <c r="AF88" s="168"/>
      <c r="AG88" s="168"/>
      <c r="AH88" s="168"/>
      <c r="AI88" s="168"/>
      <c r="AJ88" s="169"/>
    </row>
    <row r="89" spans="26:36" ht="14.15" customHeight="1" x14ac:dyDescent="0.35">
      <c r="Z89" s="206" t="s">
        <v>6</v>
      </c>
      <c r="AA89" s="172" t="s">
        <v>7</v>
      </c>
      <c r="AB89" s="168"/>
      <c r="AC89" s="169"/>
      <c r="AD89" s="172" t="s">
        <v>8</v>
      </c>
      <c r="AE89" s="168"/>
      <c r="AF89" s="168"/>
      <c r="AG89" s="168"/>
      <c r="AH89" s="168"/>
      <c r="AI89" s="168"/>
      <c r="AJ89" s="169"/>
    </row>
    <row r="90" spans="26:36" ht="14.15" customHeight="1" x14ac:dyDescent="0.35">
      <c r="Z90" s="207"/>
      <c r="AA90" s="12" t="s">
        <v>10</v>
      </c>
      <c r="AB90" s="13" t="s">
        <v>11</v>
      </c>
      <c r="AC90" s="14" t="s">
        <v>12</v>
      </c>
      <c r="AD90" s="13" t="s">
        <v>13</v>
      </c>
      <c r="AE90" s="121" t="s">
        <v>14</v>
      </c>
      <c r="AF90" s="125" t="s">
        <v>15</v>
      </c>
      <c r="AG90" s="12" t="s">
        <v>51</v>
      </c>
      <c r="AH90" s="12" t="s">
        <v>52</v>
      </c>
      <c r="AI90" s="112" t="s">
        <v>55</v>
      </c>
      <c r="AJ90" s="15" t="s">
        <v>12</v>
      </c>
    </row>
    <row r="91" spans="26:36" ht="14.15" customHeight="1" x14ac:dyDescent="0.35">
      <c r="Z91" s="94" t="s">
        <v>23</v>
      </c>
      <c r="AA91" s="16">
        <v>15</v>
      </c>
      <c r="AB91" s="16">
        <v>6</v>
      </c>
      <c r="AC91" s="84">
        <f t="shared" ref="AC91:AC102" si="25">+AA91+AB91</f>
        <v>21</v>
      </c>
      <c r="AD91" s="17">
        <f>+AA91*8</f>
        <v>120</v>
      </c>
      <c r="AE91" s="122">
        <f>+AA91*15</f>
        <v>225</v>
      </c>
      <c r="AF91" s="18"/>
      <c r="AG91" s="16">
        <f t="shared" ref="AG91:AG102" si="26">+AB91*7</f>
        <v>42</v>
      </c>
      <c r="AH91" s="27">
        <f>+AB91*15</f>
        <v>90</v>
      </c>
      <c r="AI91" s="113"/>
      <c r="AJ91" s="118">
        <f>(AD91+AG91)+((AE91+AH91)/60)</f>
        <v>167.25</v>
      </c>
    </row>
    <row r="92" spans="26:36" ht="14.15" customHeight="1" x14ac:dyDescent="0.35">
      <c r="Z92" s="95" t="s">
        <v>24</v>
      </c>
      <c r="AA92" s="25">
        <v>16</v>
      </c>
      <c r="AB92" s="25">
        <v>4</v>
      </c>
      <c r="AC92" s="85">
        <f t="shared" si="25"/>
        <v>20</v>
      </c>
      <c r="AD92" s="26">
        <f t="shared" ref="AD92:AD102" si="27">+AA92*8</f>
        <v>128</v>
      </c>
      <c r="AE92" s="123">
        <f>+AA92*15</f>
        <v>240</v>
      </c>
      <c r="AF92" s="28"/>
      <c r="AG92" s="25">
        <f t="shared" si="26"/>
        <v>28</v>
      </c>
      <c r="AH92" s="27">
        <f t="shared" ref="AH92:AH102" si="28">+AB92*15</f>
        <v>60</v>
      </c>
      <c r="AI92" s="114"/>
      <c r="AJ92" s="119">
        <f t="shared" ref="AJ92:AJ102" si="29">(AD92+AG92)+((AE92+AH92)/60)</f>
        <v>161</v>
      </c>
    </row>
    <row r="93" spans="26:36" ht="14.15" customHeight="1" x14ac:dyDescent="0.35">
      <c r="Z93" s="95" t="s">
        <v>25</v>
      </c>
      <c r="AA93" s="25">
        <v>17</v>
      </c>
      <c r="AB93" s="25">
        <v>4</v>
      </c>
      <c r="AC93" s="85">
        <f t="shared" si="25"/>
        <v>21</v>
      </c>
      <c r="AD93" s="26">
        <f t="shared" si="27"/>
        <v>136</v>
      </c>
      <c r="AE93" s="123">
        <f t="shared" ref="AE93:AE102" si="30">+AA93*15</f>
        <v>255</v>
      </c>
      <c r="AF93" s="28"/>
      <c r="AG93" s="25">
        <f t="shared" si="26"/>
        <v>28</v>
      </c>
      <c r="AH93" s="27">
        <f t="shared" si="28"/>
        <v>60</v>
      </c>
      <c r="AI93" s="114"/>
      <c r="AJ93" s="119">
        <f t="shared" si="29"/>
        <v>169.25</v>
      </c>
    </row>
    <row r="94" spans="26:36" ht="14.15" customHeight="1" x14ac:dyDescent="0.35">
      <c r="Z94" s="95" t="s">
        <v>26</v>
      </c>
      <c r="AA94" s="25">
        <v>13</v>
      </c>
      <c r="AB94" s="25">
        <v>7</v>
      </c>
      <c r="AC94" s="85">
        <f t="shared" si="25"/>
        <v>20</v>
      </c>
      <c r="AD94" s="26">
        <f t="shared" si="27"/>
        <v>104</v>
      </c>
      <c r="AE94" s="123">
        <f t="shared" si="30"/>
        <v>195</v>
      </c>
      <c r="AF94" s="28"/>
      <c r="AG94" s="25">
        <f t="shared" si="26"/>
        <v>49</v>
      </c>
      <c r="AH94" s="27">
        <f t="shared" si="28"/>
        <v>105</v>
      </c>
      <c r="AI94" s="114"/>
      <c r="AJ94" s="119">
        <f t="shared" si="29"/>
        <v>158</v>
      </c>
    </row>
    <row r="95" spans="26:36" ht="14.15" customHeight="1" x14ac:dyDescent="0.35">
      <c r="Z95" s="95" t="s">
        <v>27</v>
      </c>
      <c r="AA95" s="25">
        <v>16</v>
      </c>
      <c r="AB95" s="25">
        <v>5</v>
      </c>
      <c r="AC95" s="85">
        <f t="shared" si="25"/>
        <v>21</v>
      </c>
      <c r="AD95" s="26">
        <f>+AA95*8</f>
        <v>128</v>
      </c>
      <c r="AE95" s="123">
        <f t="shared" si="30"/>
        <v>240</v>
      </c>
      <c r="AF95" s="28"/>
      <c r="AG95" s="25">
        <f t="shared" si="26"/>
        <v>35</v>
      </c>
      <c r="AH95" s="27">
        <f t="shared" si="28"/>
        <v>75</v>
      </c>
      <c r="AI95" s="114"/>
      <c r="AJ95" s="119">
        <f t="shared" si="29"/>
        <v>168.25</v>
      </c>
    </row>
    <row r="96" spans="26:36" ht="14.15" customHeight="1" x14ac:dyDescent="0.35">
      <c r="Z96" s="95" t="s">
        <v>28</v>
      </c>
      <c r="AA96" s="25">
        <v>11</v>
      </c>
      <c r="AB96" s="25">
        <v>8</v>
      </c>
      <c r="AC96" s="85">
        <f t="shared" si="25"/>
        <v>19</v>
      </c>
      <c r="AD96" s="26">
        <f t="shared" si="27"/>
        <v>88</v>
      </c>
      <c r="AE96" s="123">
        <f t="shared" si="30"/>
        <v>165</v>
      </c>
      <c r="AF96" s="28"/>
      <c r="AG96" s="25">
        <f t="shared" si="26"/>
        <v>56</v>
      </c>
      <c r="AH96" s="27">
        <f t="shared" si="28"/>
        <v>120</v>
      </c>
      <c r="AI96" s="114"/>
      <c r="AJ96" s="119">
        <f t="shared" si="29"/>
        <v>148.75</v>
      </c>
    </row>
    <row r="97" spans="26:36" ht="14.15" customHeight="1" x14ac:dyDescent="0.35">
      <c r="Z97" s="95" t="s">
        <v>29</v>
      </c>
      <c r="AA97" s="25">
        <v>0</v>
      </c>
      <c r="AB97" s="25">
        <v>23</v>
      </c>
      <c r="AC97" s="85">
        <f t="shared" si="25"/>
        <v>23</v>
      </c>
      <c r="AD97" s="26">
        <f t="shared" si="27"/>
        <v>0</v>
      </c>
      <c r="AE97" s="123">
        <f t="shared" si="30"/>
        <v>0</v>
      </c>
      <c r="AF97" s="28"/>
      <c r="AG97" s="25">
        <f>+AB97*7</f>
        <v>161</v>
      </c>
      <c r="AH97" s="27">
        <f t="shared" si="28"/>
        <v>345</v>
      </c>
      <c r="AI97" s="114"/>
      <c r="AJ97" s="119">
        <f t="shared" si="29"/>
        <v>166.75</v>
      </c>
    </row>
    <row r="98" spans="26:36" ht="14.15" customHeight="1" x14ac:dyDescent="0.35">
      <c r="Z98" s="95" t="s">
        <v>30</v>
      </c>
      <c r="AA98" s="25">
        <v>0</v>
      </c>
      <c r="AB98" s="25">
        <v>20</v>
      </c>
      <c r="AC98" s="85">
        <f t="shared" si="25"/>
        <v>20</v>
      </c>
      <c r="AD98" s="26">
        <f t="shared" si="27"/>
        <v>0</v>
      </c>
      <c r="AE98" s="123">
        <f t="shared" si="30"/>
        <v>0</v>
      </c>
      <c r="AF98" s="28"/>
      <c r="AG98" s="25">
        <f t="shared" si="26"/>
        <v>140</v>
      </c>
      <c r="AH98" s="27">
        <f>+AB98*15</f>
        <v>300</v>
      </c>
      <c r="AI98" s="114"/>
      <c r="AJ98" s="119">
        <f t="shared" si="29"/>
        <v>145</v>
      </c>
    </row>
    <row r="99" spans="26:36" ht="14.15" customHeight="1" x14ac:dyDescent="0.35">
      <c r="Z99" s="95" t="s">
        <v>31</v>
      </c>
      <c r="AA99" s="25">
        <v>12</v>
      </c>
      <c r="AB99" s="25">
        <v>8</v>
      </c>
      <c r="AC99" s="85">
        <f t="shared" si="25"/>
        <v>20</v>
      </c>
      <c r="AD99" s="26">
        <f t="shared" si="27"/>
        <v>96</v>
      </c>
      <c r="AE99" s="123">
        <f t="shared" si="30"/>
        <v>180</v>
      </c>
      <c r="AF99" s="42"/>
      <c r="AG99" s="25">
        <f t="shared" si="26"/>
        <v>56</v>
      </c>
      <c r="AH99" s="27">
        <f t="shared" si="28"/>
        <v>120</v>
      </c>
      <c r="AI99" s="114"/>
      <c r="AJ99" s="119">
        <f t="shared" si="29"/>
        <v>157</v>
      </c>
    </row>
    <row r="100" spans="26:36" ht="14.15" customHeight="1" x14ac:dyDescent="0.35">
      <c r="Z100" s="95" t="s">
        <v>32</v>
      </c>
      <c r="AA100" s="25">
        <v>18</v>
      </c>
      <c r="AB100" s="25">
        <v>5</v>
      </c>
      <c r="AC100" s="85">
        <f t="shared" si="25"/>
        <v>23</v>
      </c>
      <c r="AD100" s="26">
        <f t="shared" si="27"/>
        <v>144</v>
      </c>
      <c r="AE100" s="123">
        <f t="shared" si="30"/>
        <v>270</v>
      </c>
      <c r="AF100" s="28"/>
      <c r="AG100" s="25">
        <f t="shared" si="26"/>
        <v>35</v>
      </c>
      <c r="AH100" s="27">
        <f t="shared" si="28"/>
        <v>75</v>
      </c>
      <c r="AI100" s="114"/>
      <c r="AJ100" s="119">
        <f t="shared" si="29"/>
        <v>184.75</v>
      </c>
    </row>
    <row r="101" spans="26:36" ht="14.15" customHeight="1" x14ac:dyDescent="0.35">
      <c r="Z101" s="95" t="s">
        <v>40</v>
      </c>
      <c r="AA101" s="25">
        <v>16</v>
      </c>
      <c r="AB101" s="25">
        <v>4</v>
      </c>
      <c r="AC101" s="85">
        <f t="shared" si="25"/>
        <v>20</v>
      </c>
      <c r="AD101" s="26">
        <f t="shared" si="27"/>
        <v>128</v>
      </c>
      <c r="AE101" s="123">
        <f t="shared" si="30"/>
        <v>240</v>
      </c>
      <c r="AF101" s="28"/>
      <c r="AG101" s="25">
        <f t="shared" si="26"/>
        <v>28</v>
      </c>
      <c r="AH101" s="27">
        <f t="shared" si="28"/>
        <v>60</v>
      </c>
      <c r="AI101" s="114"/>
      <c r="AJ101" s="119">
        <f t="shared" si="29"/>
        <v>161</v>
      </c>
    </row>
    <row r="102" spans="26:36" ht="14.15" customHeight="1" x14ac:dyDescent="0.35">
      <c r="Z102" s="96" t="s">
        <v>41</v>
      </c>
      <c r="AA102" s="44">
        <v>11</v>
      </c>
      <c r="AB102" s="44">
        <v>9</v>
      </c>
      <c r="AC102" s="86">
        <f t="shared" si="25"/>
        <v>20</v>
      </c>
      <c r="AD102" s="45">
        <f t="shared" si="27"/>
        <v>88</v>
      </c>
      <c r="AE102" s="124">
        <f t="shared" si="30"/>
        <v>165</v>
      </c>
      <c r="AF102" s="46"/>
      <c r="AG102" s="44">
        <f t="shared" si="26"/>
        <v>63</v>
      </c>
      <c r="AH102" s="27">
        <f t="shared" si="28"/>
        <v>135</v>
      </c>
      <c r="AI102" s="1"/>
      <c r="AJ102" s="120">
        <f t="shared" si="29"/>
        <v>156</v>
      </c>
    </row>
    <row r="103" spans="26:36" ht="14.15" customHeight="1" x14ac:dyDescent="0.35">
      <c r="Z103" s="97" t="s">
        <v>42</v>
      </c>
      <c r="AA103" s="51">
        <f>SUM(AA91:AA102)</f>
        <v>145</v>
      </c>
      <c r="AB103" s="51">
        <f>SUM(AB91:AB102)</f>
        <v>103</v>
      </c>
      <c r="AC103" s="87">
        <f>SUM(AC91:AC102)</f>
        <v>248</v>
      </c>
      <c r="AD103" s="127">
        <f>SUM(AD91:AD102)</f>
        <v>1160</v>
      </c>
      <c r="AE103" s="141">
        <f>(SUM(AE91:AE102))/60</f>
        <v>36.25</v>
      </c>
      <c r="AF103" s="132">
        <f>+AD103+AE103</f>
        <v>1196.25</v>
      </c>
      <c r="AG103" s="127">
        <f>SUM(AG91:AG102)</f>
        <v>721</v>
      </c>
      <c r="AH103" s="52">
        <f>(SUM(AH91:AH102))/60</f>
        <v>25.75</v>
      </c>
      <c r="AI103" s="127">
        <f>+AG103+AH103</f>
        <v>746.75</v>
      </c>
      <c r="AJ103" s="127">
        <f>SUM(AJ91:AJ102)</f>
        <v>1943</v>
      </c>
    </row>
    <row r="104" spans="26:36" ht="14.15" customHeight="1" x14ac:dyDescent="0.35">
      <c r="Z104" s="98"/>
      <c r="AA104" s="58"/>
      <c r="AB104" s="58"/>
      <c r="AC104" s="58"/>
      <c r="AD104" s="59"/>
      <c r="AE104" s="59"/>
      <c r="AF104" s="59"/>
      <c r="AG104" s="59"/>
      <c r="AH104" s="59"/>
      <c r="AI104" s="59"/>
      <c r="AJ104" s="92"/>
    </row>
    <row r="105" spans="26:36" ht="14.15" customHeight="1" x14ac:dyDescent="0.35">
      <c r="Z105" s="144" t="s">
        <v>43</v>
      </c>
      <c r="AA105" s="201">
        <v>23</v>
      </c>
      <c r="AB105" s="202"/>
      <c r="AC105" s="203"/>
      <c r="AD105" s="178">
        <f>(AA105*8)</f>
        <v>184</v>
      </c>
      <c r="AE105" s="179"/>
      <c r="AF105" s="179"/>
      <c r="AG105" s="179"/>
      <c r="AH105" s="179"/>
      <c r="AI105" s="179"/>
      <c r="AJ105" s="180"/>
    </row>
    <row r="106" spans="26:36" ht="14.15" customHeight="1" x14ac:dyDescent="0.35">
      <c r="Z106" s="98"/>
      <c r="AA106" s="58"/>
      <c r="AB106" s="58"/>
      <c r="AC106" s="58"/>
      <c r="AD106" s="59"/>
      <c r="AE106" s="59"/>
      <c r="AF106" s="59"/>
      <c r="AG106" s="59"/>
      <c r="AH106" s="59"/>
      <c r="AI106" s="59"/>
      <c r="AJ106" s="60"/>
    </row>
    <row r="107" spans="26:36" ht="14.15" customHeight="1" x14ac:dyDescent="0.35">
      <c r="Z107" s="181" t="s">
        <v>44</v>
      </c>
      <c r="AA107" s="188"/>
      <c r="AB107" s="188"/>
      <c r="AC107" s="189"/>
      <c r="AD107" s="190">
        <f>AJ103-AD105</f>
        <v>1759</v>
      </c>
      <c r="AE107" s="190"/>
      <c r="AF107" s="190"/>
      <c r="AG107" s="190"/>
      <c r="AH107" s="190"/>
      <c r="AI107" s="190"/>
      <c r="AJ107" s="191"/>
    </row>
    <row r="108" spans="26:36" ht="14.15" customHeight="1" x14ac:dyDescent="0.35">
      <c r="Z108" s="181" t="s">
        <v>45</v>
      </c>
      <c r="AA108" s="188"/>
      <c r="AB108" s="188"/>
      <c r="AC108" s="189"/>
      <c r="AD108" s="190">
        <v>1760</v>
      </c>
      <c r="AE108" s="190"/>
      <c r="AF108" s="190"/>
      <c r="AG108" s="190"/>
      <c r="AH108" s="190"/>
      <c r="AI108" s="190"/>
      <c r="AJ108" s="191"/>
    </row>
    <row r="109" spans="26:36" ht="14.15" customHeight="1" x14ac:dyDescent="0.35">
      <c r="AA109" s="117"/>
      <c r="AB109" s="117"/>
      <c r="AC109" s="117"/>
      <c r="AD109" s="61"/>
      <c r="AE109" s="61"/>
      <c r="AF109" s="61"/>
      <c r="AG109" s="61"/>
      <c r="AH109" s="61"/>
      <c r="AI109" s="61"/>
      <c r="AJ109" s="61"/>
    </row>
    <row r="110" spans="26:36" ht="14.15" customHeight="1" x14ac:dyDescent="0.35">
      <c r="Z110" s="181" t="s">
        <v>46</v>
      </c>
      <c r="AA110" s="188"/>
      <c r="AB110" s="188"/>
      <c r="AC110" s="189"/>
      <c r="AD110" s="190">
        <f>AD107-AD108</f>
        <v>-1</v>
      </c>
      <c r="AE110" s="190"/>
      <c r="AF110" s="190"/>
      <c r="AG110" s="190"/>
      <c r="AH110" s="190"/>
      <c r="AI110" s="190"/>
      <c r="AJ110" s="191"/>
    </row>
  </sheetData>
  <mergeCells count="74">
    <mergeCell ref="Z110:AC110"/>
    <mergeCell ref="AD110:AJ110"/>
    <mergeCell ref="AA88:AJ88"/>
    <mergeCell ref="AA89:AC89"/>
    <mergeCell ref="AD89:AJ89"/>
    <mergeCell ref="Z89:Z90"/>
    <mergeCell ref="AA105:AC105"/>
    <mergeCell ref="AD105:AJ105"/>
    <mergeCell ref="Z107:AC107"/>
    <mergeCell ref="AD107:AJ107"/>
    <mergeCell ref="Z108:AC108"/>
    <mergeCell ref="AD108:AJ108"/>
    <mergeCell ref="Z80:AC80"/>
    <mergeCell ref="AD80:AJ80"/>
    <mergeCell ref="Z82:AC82"/>
    <mergeCell ref="AD82:AJ82"/>
    <mergeCell ref="Z85:AE86"/>
    <mergeCell ref="AG85:AJ85"/>
    <mergeCell ref="AG86:AJ86"/>
    <mergeCell ref="Z79:AC79"/>
    <mergeCell ref="AD79:AJ79"/>
    <mergeCell ref="Z54:AC54"/>
    <mergeCell ref="AD54:AJ54"/>
    <mergeCell ref="Z57:AE58"/>
    <mergeCell ref="AG57:AJ57"/>
    <mergeCell ref="AG58:AJ58"/>
    <mergeCell ref="AA60:AJ60"/>
    <mergeCell ref="Z61:Z62"/>
    <mergeCell ref="AA61:AC61"/>
    <mergeCell ref="AD61:AJ61"/>
    <mergeCell ref="AA77:AC77"/>
    <mergeCell ref="AD77:AJ77"/>
    <mergeCell ref="AA49:AC49"/>
    <mergeCell ref="AD49:AJ49"/>
    <mergeCell ref="Z51:AC51"/>
    <mergeCell ref="AD51:AJ51"/>
    <mergeCell ref="Z52:AC52"/>
    <mergeCell ref="AD52:AJ52"/>
    <mergeCell ref="AA32:AJ32"/>
    <mergeCell ref="Z33:Z34"/>
    <mergeCell ref="AA33:AC33"/>
    <mergeCell ref="AD33:AJ33"/>
    <mergeCell ref="B37:H37"/>
    <mergeCell ref="J37:P37"/>
    <mergeCell ref="R37:X37"/>
    <mergeCell ref="Z24:AC24"/>
    <mergeCell ref="AD24:AJ24"/>
    <mergeCell ref="Z26:AC26"/>
    <mergeCell ref="AD26:AJ26"/>
    <mergeCell ref="B29:H29"/>
    <mergeCell ref="J29:P29"/>
    <mergeCell ref="R29:X29"/>
    <mergeCell ref="Z29:AE30"/>
    <mergeCell ref="AG29:AJ29"/>
    <mergeCell ref="AG30:AJ30"/>
    <mergeCell ref="B20:H20"/>
    <mergeCell ref="J20:P20"/>
    <mergeCell ref="R20:X20"/>
    <mergeCell ref="AA21:AC21"/>
    <mergeCell ref="AD21:AJ21"/>
    <mergeCell ref="Z23:AC23"/>
    <mergeCell ref="AD23:AJ23"/>
    <mergeCell ref="Z5:Z6"/>
    <mergeCell ref="AA5:AC5"/>
    <mergeCell ref="AD5:AH5"/>
    <mergeCell ref="AM4:BF4"/>
    <mergeCell ref="B11:H11"/>
    <mergeCell ref="J11:P11"/>
    <mergeCell ref="R11:X11"/>
    <mergeCell ref="Z1:AE2"/>
    <mergeCell ref="AG1:AJ1"/>
    <mergeCell ref="AG2:AJ2"/>
    <mergeCell ref="B4:X4"/>
    <mergeCell ref="AA4:AH4"/>
  </mergeCells>
  <printOptions horizontalCentered="1" verticalCentered="1"/>
  <pageMargins left="0.70866141732283472" right="0.70866141732283472" top="0.74803149606299213" bottom="4.83" header="0.31496062992125984" footer="4.32"/>
  <pageSetup paperSize="9" scale="85" orientation="portrait" horizontalDpi="1200" verticalDpi="1200"/>
  <headerFooter>
    <oddFooter>&amp;A</oddFooter>
  </headerFooter>
  <colBreaks count="1" manualBreakCount="1">
    <brk id="25" max="1048575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EFC80113F611642806EF34FE5DAC687" ma:contentTypeVersion="19" ma:contentTypeDescription="Create a new document." ma:contentTypeScope="" ma:versionID="bdb8077704266e1aa7d14d6e375c6b92">
  <xsd:schema xmlns:xsd="http://www.w3.org/2001/XMLSchema" xmlns:xs="http://www.w3.org/2001/XMLSchema" xmlns:p="http://schemas.microsoft.com/office/2006/metadata/properties" xmlns:ns2="68a21d00-c927-45dd-9477-3f2e4a5bd3ec" xmlns:ns3="abdd74ef-8009-498d-8de8-23e84b7f501d" targetNamespace="http://schemas.microsoft.com/office/2006/metadata/properties" ma:root="true" ma:fieldsID="4b912f2b56b1e8a4d4da6f69e41c19d4" ns2:_="" ns3:_="">
    <xsd:import namespace="68a21d00-c927-45dd-9477-3f2e4a5bd3ec"/>
    <xsd:import namespace="abdd74ef-8009-498d-8de8-23e84b7f501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observacione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a21d00-c927-45dd-9477-3f2e4a5bd3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MediaServiceAutoTags" ma:internalName="MediaServiceAutoTags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observaciones" ma:index="18" nillable="true" ma:displayName="observaciones " ma:format="Dropdown" ma:internalName="observaciones">
      <xsd:simpleType>
        <xsd:restriction base="dms:Text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4dce5708-36aa-42c4-be23-6f86d7e8143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dd74ef-8009-498d-8de8-23e84b7f501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111c3ef3-74ac-4a11-b7f3-27305c098d8c}" ma:internalName="TaxCatchAll" ma:showField="CatchAllData" ma:web="abdd74ef-8009-498d-8de8-23e84b7f501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bservaciones xmlns="68a21d00-c927-45dd-9477-3f2e4a5bd3ec" xsi:nil="true"/>
    <TaxCatchAll xmlns="abdd74ef-8009-498d-8de8-23e84b7f501d" xsi:nil="true"/>
    <lcf76f155ced4ddcb4097134ff3c332f xmlns="68a21d00-c927-45dd-9477-3f2e4a5bd3ec">
      <Terms xmlns="http://schemas.microsoft.com/office/infopath/2007/PartnerControls"/>
    </lcf76f155ced4ddcb4097134ff3c332f>
    <SharedWithUsers xmlns="abdd74ef-8009-498d-8de8-23e84b7f501d">
      <UserInfo>
        <DisplayName/>
        <AccountId xsi:nil="true"/>
        <AccountType/>
      </UserInfo>
    </SharedWithUsers>
    <MediaLengthInSeconds xmlns="68a21d00-c927-45dd-9477-3f2e4a5bd3e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5E4DBC-F5FC-470F-8BAC-311E2565A0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8a21d00-c927-45dd-9477-3f2e4a5bd3ec"/>
    <ds:schemaRef ds:uri="abdd74ef-8009-498d-8de8-23e84b7f501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8AEF6F4-B6E4-4CED-A657-54B8270302A5}">
  <ds:schemaRefs>
    <ds:schemaRef ds:uri="http://schemas.microsoft.com/office/2006/metadata/properties"/>
    <ds:schemaRef ds:uri="http://schemas.microsoft.com/office/infopath/2007/PartnerControls"/>
    <ds:schemaRef ds:uri="68a21d00-c927-45dd-9477-3f2e4a5bd3ec"/>
    <ds:schemaRef ds:uri="abdd74ef-8009-498d-8de8-23e84b7f501d"/>
  </ds:schemaRefs>
</ds:datastoreItem>
</file>

<file path=customXml/itemProps3.xml><?xml version="1.0" encoding="utf-8"?>
<ds:datastoreItem xmlns:ds="http://schemas.openxmlformats.org/officeDocument/2006/customXml" ds:itemID="{75113B6C-BBF6-4EEC-94E8-54270AA5DD5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Barcelona</vt:lpstr>
      <vt:lpstr>2025 - Intensiva estiu</vt:lpstr>
      <vt:lpstr>2025 - Intensiva no lectiu</vt:lpstr>
      <vt:lpstr>Barcelona!Área_de_impresión</vt:lpstr>
    </vt:vector>
  </TitlesOfParts>
  <Manager/>
  <Company>RACC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Salvador, Vanessa</dc:creator>
  <cp:keywords/>
  <dc:description/>
  <cp:lastModifiedBy>Such, Queralt</cp:lastModifiedBy>
  <cp:revision/>
  <dcterms:created xsi:type="dcterms:W3CDTF">2023-09-14T10:45:36Z</dcterms:created>
  <dcterms:modified xsi:type="dcterms:W3CDTF">2025-12-14T12:16:14Z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0x0101008EFC80113F611642806EF34FE5DAC687</vt:lpwstr>
  </property>
  <property fmtid="{D5CDD505-2E9C-101B-9397-08002B2CF9AE}" pid="3" name="Order">
    <vt:r8>3452400</vt:r8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  <property fmtid="{D5CDD505-2E9C-101B-9397-08002B2CF9AE}" pid="7" name="MediaServiceImageTags">
    <vt:lpwstr/>
  </property>
</Properties>
</file>